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deprgov-my.sharepoint.com/personal/santos_a_de_pr_gov/Documents/Desktop/Documentos vigentes 20/Preparacion adiestramiento anual 23/Solicitud inicial/1 SOLICITUD Y PLAN ADMINISTRATVO/"/>
    </mc:Choice>
  </mc:AlternateContent>
  <xr:revisionPtr revIDLastSave="100" documentId="8_{C07E1263-C85F-4AA7-B754-CB8BC562213A}" xr6:coauthVersionLast="45" xr6:coauthVersionMax="45" xr10:uidLastSave="{429D75C0-5356-403F-9EDB-FE21C2596A63}"/>
  <workbookProtection workbookAlgorithmName="SHA-512" workbookHashValue="ySQuuuHRGBUuNtZRyGde5vz9LGeWs85qcNDWdvKYeh7hF1i/sjmzAiDpRuyAc4/vXSzrK19MNyFFPU7N4GLv7Q==" workbookSaltValue="5YnZ91z4slkIiHdaZlUSqw==" workbookSpinCount="100000" lockStructure="1"/>
  <bookViews>
    <workbookView xWindow="-28920" yWindow="-2115" windowWidth="29040" windowHeight="15720" firstSheet="1" activeTab="1" xr2:uid="{00000000-000D-0000-FFFF-FFFF00000000}"/>
  </bookViews>
  <sheets>
    <sheet name="Instrucciones Monitor Ratio" sheetId="2" r:id="rId1"/>
    <sheet name="Monitor Ratio" sheetId="1" r:id="rId2"/>
  </sheets>
  <definedNames>
    <definedName name="_xlnm.Print_Area" localSheetId="0">'Instrucciones Monitor Ratio'!$A$1:$J$37</definedName>
    <definedName name="_xlnm.Print_Area" localSheetId="1">'Monitor Ratio'!$A$1:$J$38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  <c r="A22" i="1"/>
  <c r="A21" i="1"/>
  <c r="A20" i="1"/>
  <c r="A19" i="1"/>
  <c r="A15" i="1"/>
  <c r="A14" i="1"/>
  <c r="A13" i="1"/>
  <c r="G35" i="1"/>
  <c r="G32" i="1"/>
  <c r="H28" i="1" s="1"/>
  <c r="I28" i="1" l="1"/>
  <c r="H29" i="1"/>
  <c r="I29" i="1" s="1"/>
  <c r="H31" i="1"/>
  <c r="I31" i="1" s="1"/>
  <c r="H30" i="1"/>
  <c r="I30" i="1" s="1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E33" i="2"/>
  <c r="N32" i="2"/>
  <c r="E32" i="2"/>
  <c r="E34" i="2" s="1"/>
  <c r="N31" i="2"/>
  <c r="N30" i="2"/>
  <c r="N29" i="2"/>
  <c r="N28" i="2"/>
  <c r="N27" i="2"/>
  <c r="N26" i="2"/>
  <c r="N25" i="2"/>
  <c r="J25" i="2"/>
  <c r="G25" i="2"/>
  <c r="I25" i="2" s="1"/>
  <c r="A25" i="2"/>
  <c r="G24" i="2"/>
  <c r="J24" i="2" s="1"/>
  <c r="G23" i="2"/>
  <c r="J23" i="2" s="1"/>
  <c r="N22" i="2"/>
  <c r="G22" i="2"/>
  <c r="J22" i="2" s="1"/>
  <c r="N21" i="2"/>
  <c r="J21" i="2"/>
  <c r="I21" i="2"/>
  <c r="G21" i="2"/>
  <c r="N20" i="2"/>
  <c r="G20" i="2"/>
  <c r="J20" i="2" s="1"/>
  <c r="A20" i="2"/>
  <c r="N19" i="2"/>
  <c r="G19" i="2"/>
  <c r="I19" i="2" s="1"/>
  <c r="A19" i="2"/>
  <c r="N18" i="2"/>
  <c r="G18" i="2"/>
  <c r="J18" i="2" s="1"/>
  <c r="A18" i="2"/>
  <c r="N17" i="2"/>
  <c r="J17" i="2"/>
  <c r="G17" i="2"/>
  <c r="I17" i="2" s="1"/>
  <c r="N16" i="2"/>
  <c r="G16" i="2"/>
  <c r="J16" i="2" s="1"/>
  <c r="N15" i="2"/>
  <c r="G15" i="2"/>
  <c r="J15" i="2" s="1"/>
  <c r="N14" i="2"/>
  <c r="N13" i="2"/>
  <c r="N12" i="2"/>
  <c r="N11" i="2"/>
  <c r="N10" i="2"/>
  <c r="N9" i="2"/>
  <c r="N8" i="2"/>
  <c r="N7" i="2"/>
  <c r="N6" i="2"/>
  <c r="N5" i="2"/>
  <c r="N4" i="2"/>
  <c r="N3" i="2"/>
  <c r="N2" i="2"/>
  <c r="N1" i="2"/>
  <c r="D30" i="1"/>
  <c r="D31" i="1"/>
  <c r="I23" i="2" l="1"/>
  <c r="I16" i="2"/>
  <c r="J19" i="2"/>
  <c r="J26" i="2" s="1"/>
  <c r="E27" i="2" s="1"/>
  <c r="E28" i="2" s="1"/>
  <c r="E35" i="2" s="1"/>
  <c r="I24" i="2"/>
  <c r="I20" i="2"/>
  <c r="I22" i="2"/>
  <c r="I18" i="2"/>
  <c r="I15" i="2"/>
  <c r="G13" i="1"/>
  <c r="J13" i="1" s="1"/>
  <c r="G14" i="1"/>
  <c r="I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5" i="1"/>
  <c r="N24" i="1"/>
  <c r="N23" i="1"/>
  <c r="I22" i="1"/>
  <c r="N20" i="1"/>
  <c r="N19" i="1"/>
  <c r="N18" i="1"/>
  <c r="A18" i="1"/>
  <c r="N17" i="1"/>
  <c r="A17" i="1"/>
  <c r="N16" i="1"/>
  <c r="A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N1" i="1"/>
  <c r="D32" i="1"/>
  <c r="I23" i="1"/>
  <c r="I21" i="1" l="1"/>
  <c r="I16" i="1"/>
  <c r="I18" i="1"/>
  <c r="I15" i="1"/>
  <c r="I20" i="1"/>
  <c r="I19" i="1"/>
  <c r="J14" i="1"/>
  <c r="J24" i="1" s="1"/>
  <c r="D25" i="1" s="1"/>
  <c r="D26" i="1" s="1"/>
  <c r="D33" i="1" s="1"/>
  <c r="I17" i="1"/>
  <c r="I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M. Santos Santi</author>
  </authors>
  <commentList>
    <comment ref="I27" authorId="0" shapeId="0" xr:uid="{4847DBE4-EF4A-4AEA-800B-E5F7EB5138E3}">
      <text>
        <r>
          <rPr>
            <b/>
            <sz val="9"/>
            <color indexed="81"/>
            <rFont val="Tahoma"/>
            <family val="2"/>
          </rPr>
          <t>Ana M. Santos Santi: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<sst xmlns="http://schemas.openxmlformats.org/spreadsheetml/2006/main" count="718" uniqueCount="380">
  <si>
    <t>CCC-001</t>
  </si>
  <si>
    <t>Fort Buchanan</t>
  </si>
  <si>
    <t>CCC-002</t>
  </si>
  <si>
    <t>Universidad de Puerto Rico</t>
  </si>
  <si>
    <t>CCC-003</t>
  </si>
  <si>
    <t>Municipio de Caguas</t>
  </si>
  <si>
    <t>CCC-005</t>
  </si>
  <si>
    <t>Tercera Iglesia Presbiteriana</t>
  </si>
  <si>
    <t>CCC-012</t>
  </si>
  <si>
    <t>Programa Avance</t>
  </si>
  <si>
    <t>CCC-013</t>
  </si>
  <si>
    <t xml:space="preserve">Municipio San Sebastian </t>
  </si>
  <si>
    <t>CCC-017</t>
  </si>
  <si>
    <t xml:space="preserve">Crece y Ama </t>
  </si>
  <si>
    <r>
      <t>ANALISIS MONITORÍA AÑO FISCAL  ___</t>
    </r>
    <r>
      <rPr>
        <b/>
        <sz val="9"/>
        <color rgb="FFFF0000"/>
        <rFont val="Arial"/>
        <family val="2"/>
      </rPr>
      <t>2021__</t>
    </r>
    <r>
      <rPr>
        <b/>
        <sz val="9"/>
        <rFont val="Arial"/>
        <family val="2"/>
      </rPr>
      <t>______</t>
    </r>
  </si>
  <si>
    <t>CCC-020</t>
  </si>
  <si>
    <t>UPR Laboratorio de Infantes y Maternales</t>
  </si>
  <si>
    <t>CCC-021</t>
  </si>
  <si>
    <t>Municipio de Maunabo</t>
  </si>
  <si>
    <t>CCC-022</t>
  </si>
  <si>
    <t>Centro de Ayuda y Terapia al Niño con Impedimento</t>
  </si>
  <si>
    <t>NOMBRE AUSPICIADOR:</t>
  </si>
  <si>
    <t>Como aparece en el acuerdo de cumplimiento</t>
  </si>
  <si>
    <t>FECHA DE ANALISIS:</t>
  </si>
  <si>
    <t>00/00/0000</t>
  </si>
  <si>
    <t>CCC-025</t>
  </si>
  <si>
    <t>Municipio de Cidra</t>
  </si>
  <si>
    <t>TIPO DE AUSPICIADOR:</t>
  </si>
  <si>
    <t>Con fines o sin fines de lucro</t>
  </si>
  <si>
    <t>CCC-027</t>
  </si>
  <si>
    <t xml:space="preserve">Municipio de Isabela </t>
  </si>
  <si>
    <t>CCC-029</t>
  </si>
  <si>
    <t>Municipio de  Hormigueros</t>
  </si>
  <si>
    <t>NOMBRE</t>
  </si>
  <si>
    <t>POSICIÓN</t>
  </si>
  <si>
    <t>HORAS
POR DÍA</t>
  </si>
  <si>
    <t>DÍAS
POR AÑO</t>
  </si>
  <si>
    <t>TOTAL HORAS</t>
  </si>
  <si>
    <t>HORAS NO MONITORÍA</t>
  </si>
  <si>
    <t>TIEMPO NO MONITORÍA
%</t>
  </si>
  <si>
    <t>HORAS NETAS  MONITORÍA</t>
  </si>
  <si>
    <t>CCC-031</t>
  </si>
  <si>
    <t>ABC Infantil</t>
  </si>
  <si>
    <t>Luz Celeste Jupiter Marte</t>
  </si>
  <si>
    <t>Director</t>
  </si>
  <si>
    <t>CCC-032</t>
  </si>
  <si>
    <t>Jardin Infantil Isa, Inc.</t>
  </si>
  <si>
    <t>Juan del Pueblo</t>
  </si>
  <si>
    <t>Coordinador PACNA</t>
  </si>
  <si>
    <t>CCC-035</t>
  </si>
  <si>
    <t>Municipio de Sabana Grande</t>
  </si>
  <si>
    <t>CCC-036</t>
  </si>
  <si>
    <t>Municipio de Morovis</t>
  </si>
  <si>
    <t>CCC-037</t>
  </si>
  <si>
    <t>New York Foundling</t>
  </si>
  <si>
    <t>CCC-038</t>
  </si>
  <si>
    <t>Departamento del Trabajo y Recursos Humanos</t>
  </si>
  <si>
    <t>CCC-040</t>
  </si>
  <si>
    <t>Municipio de Añasco</t>
  </si>
  <si>
    <t>CCC-041</t>
  </si>
  <si>
    <t>YMCA de Ponce</t>
  </si>
  <si>
    <t>CCC-042</t>
  </si>
  <si>
    <t xml:space="preserve">Nido de Amor </t>
  </si>
  <si>
    <t>CCC-047</t>
  </si>
  <si>
    <t>Municipio de San Juan</t>
  </si>
  <si>
    <t>CCC-049</t>
  </si>
  <si>
    <t>Municipio de Ponce</t>
  </si>
  <si>
    <t>HORAS NETAS DE MONITORÍA</t>
  </si>
  <si>
    <t>Tiene formula. La información pasa de una celda  a otra</t>
  </si>
  <si>
    <t>CCC-050</t>
  </si>
  <si>
    <t>Prebisterio de San Juan</t>
  </si>
  <si>
    <t>FTE (HORAS NETAS/2080)</t>
  </si>
  <si>
    <t>Tiene formula. No escribir nada</t>
  </si>
  <si>
    <t>CCC-051</t>
  </si>
  <si>
    <t>Municipio de Mayaguez</t>
  </si>
  <si>
    <t>FTE ANALISIS</t>
  </si>
  <si>
    <t>CCC-052</t>
  </si>
  <si>
    <t xml:space="preserve">Municipio de Bayamón HS Y </t>
  </si>
  <si>
    <r>
      <t>CENTERS APPROVED MAY_</t>
    </r>
    <r>
      <rPr>
        <b/>
        <sz val="9"/>
        <color rgb="FFFF0000"/>
        <rFont val="Arial"/>
        <family val="2"/>
      </rPr>
      <t>19</t>
    </r>
    <r>
      <rPr>
        <b/>
        <sz val="9"/>
        <rFont val="Arial"/>
        <family val="2"/>
      </rPr>
      <t>____ (INFO ONLY)</t>
    </r>
  </si>
  <si>
    <t>Colocar el número de centros que fueron aprobados en propuesta año anterior</t>
  </si>
  <si>
    <t>CCC-053</t>
  </si>
  <si>
    <t>Jardín Los Duendecitos</t>
  </si>
  <si>
    <r>
      <t>CENTERS CLAIMED, I.E. OPERATING,  MAY _</t>
    </r>
    <r>
      <rPr>
        <b/>
        <sz val="9"/>
        <color rgb="FFFF0000"/>
        <rFont val="Arial"/>
        <family val="2"/>
      </rPr>
      <t>20</t>
    </r>
    <r>
      <rPr>
        <b/>
        <sz val="9"/>
        <rFont val="Arial"/>
        <family val="2"/>
      </rPr>
      <t>____</t>
    </r>
  </si>
  <si>
    <t>Colocar el número de centros que fueron reclamados en el mes de mayo de año corriente</t>
  </si>
  <si>
    <t>CCC-054</t>
  </si>
  <si>
    <t>Administración de Familias y Niños</t>
  </si>
  <si>
    <t>DIVIDED BY 150</t>
  </si>
  <si>
    <t>CCC-055</t>
  </si>
  <si>
    <t xml:space="preserve">El Regazo Sor Isolina </t>
  </si>
  <si>
    <t>DIVIDED BY 25</t>
  </si>
  <si>
    <t>CCC-061</t>
  </si>
  <si>
    <t>Municipio de Guayanilla</t>
  </si>
  <si>
    <t>REQUIRED FTE RANGE:</t>
  </si>
  <si>
    <t>CCC-063</t>
  </si>
  <si>
    <t>Universidad de Puerto Rico en Cayey</t>
  </si>
  <si>
    <t>DOES SPONSOR COMPLY WITH MONITOR/CTR RATIO RANGE?</t>
  </si>
  <si>
    <t>CCC-064</t>
  </si>
  <si>
    <t>Municipio de Quebradillas</t>
  </si>
  <si>
    <t>DATE OF LAST SPONSOR REVIEW?</t>
  </si>
  <si>
    <t>No escribir nada</t>
  </si>
  <si>
    <t>CCC-065</t>
  </si>
  <si>
    <t>Servicios Sociales Episcopales</t>
  </si>
  <si>
    <t>SERIOUS MONITORING DEFICIENCIES DISCLOSED?</t>
  </si>
  <si>
    <t>CCC-066</t>
  </si>
  <si>
    <t>Departamento de Justicia</t>
  </si>
  <si>
    <t>CCC-067</t>
  </si>
  <si>
    <t>Municipio de Guanica</t>
  </si>
  <si>
    <t>CCC-068</t>
  </si>
  <si>
    <t>Municipio de Culebra</t>
  </si>
  <si>
    <t>CCC-070</t>
  </si>
  <si>
    <t>UMET</t>
  </si>
  <si>
    <t>CCC-073</t>
  </si>
  <si>
    <t>Fundesco</t>
  </si>
  <si>
    <t>CCC-074</t>
  </si>
  <si>
    <t>Edén</t>
  </si>
  <si>
    <t>CCC-075</t>
  </si>
  <si>
    <t>Municipio de Fajardo</t>
  </si>
  <si>
    <t>CCC-076</t>
  </si>
  <si>
    <t>Municipio de Florida</t>
  </si>
  <si>
    <t>CCC-077</t>
  </si>
  <si>
    <t>YMCA de San Juan</t>
  </si>
  <si>
    <t>CCC-079</t>
  </si>
  <si>
    <t>Municipio de Aguada</t>
  </si>
  <si>
    <t>CCC-080</t>
  </si>
  <si>
    <t>Sueño Infantil San Lorenzo</t>
  </si>
  <si>
    <t>CCC-081</t>
  </si>
  <si>
    <t>Municipio de Humacao</t>
  </si>
  <si>
    <t>CCC-083</t>
  </si>
  <si>
    <t>Municipio de Vega Baja</t>
  </si>
  <si>
    <t>CCC-084</t>
  </si>
  <si>
    <t>Municipio de Juncos</t>
  </si>
  <si>
    <t>CCC-085</t>
  </si>
  <si>
    <t>Municipio de Toa Baja</t>
  </si>
  <si>
    <t>CCC-087</t>
  </si>
  <si>
    <t>Departamento de La Vivienda</t>
  </si>
  <si>
    <t>CCC-089</t>
  </si>
  <si>
    <t>Municipio de Cataño</t>
  </si>
  <si>
    <t>CCC-090</t>
  </si>
  <si>
    <t>Municipio de Loiza</t>
  </si>
  <si>
    <t>CCC-092</t>
  </si>
  <si>
    <t>Recinto Ciencias Medicas</t>
  </si>
  <si>
    <t>CCC-093</t>
  </si>
  <si>
    <t>Municipio de Aguas Buenas</t>
  </si>
  <si>
    <t>CCC-098</t>
  </si>
  <si>
    <t>Centro Desarrollo Infantil Yoguie, Inc.</t>
  </si>
  <si>
    <t>CCC-099</t>
  </si>
  <si>
    <t>Municipio de Arecibo</t>
  </si>
  <si>
    <t>CCC-102</t>
  </si>
  <si>
    <t>Universidad de Puerto Rico en Humacao</t>
  </si>
  <si>
    <t>CCC-108</t>
  </si>
  <si>
    <t>Jardín Infantil Pibes Inc</t>
  </si>
  <si>
    <t>CCC-109</t>
  </si>
  <si>
    <t>Pesebre de Belén</t>
  </si>
  <si>
    <t>CCC-110</t>
  </si>
  <si>
    <t xml:space="preserve">Municipio de Rincón </t>
  </si>
  <si>
    <t>CCC-114</t>
  </si>
  <si>
    <t>Happy Kids</t>
  </si>
  <si>
    <t>CCC-115</t>
  </si>
  <si>
    <t>Asamblea Virgilio Dávila</t>
  </si>
  <si>
    <t>CCC-116</t>
  </si>
  <si>
    <t>Municipio de Cayey</t>
  </si>
  <si>
    <t>CCC-120</t>
  </si>
  <si>
    <t>Municipio de Comerio</t>
  </si>
  <si>
    <t>CCC-121</t>
  </si>
  <si>
    <t>Municipio de Gurabo</t>
  </si>
  <si>
    <t>CCC-122</t>
  </si>
  <si>
    <t>Mundo Infantil</t>
  </si>
  <si>
    <t>CCC-123</t>
  </si>
  <si>
    <t>Pachequín</t>
  </si>
  <si>
    <t>CCC-124</t>
  </si>
  <si>
    <t>Mi Pequeño Edén</t>
  </si>
  <si>
    <t>CCC-125</t>
  </si>
  <si>
    <t>Asociación Educativa de Culebra</t>
  </si>
  <si>
    <t>CCC-128</t>
  </si>
  <si>
    <t xml:space="preserve">Jardín de La Infancia </t>
  </si>
  <si>
    <t>CCC-129</t>
  </si>
  <si>
    <t>Municipio de Arroyo</t>
  </si>
  <si>
    <t>CCC-131</t>
  </si>
  <si>
    <t>Municipio de Coamo</t>
  </si>
  <si>
    <t>CCC-137</t>
  </si>
  <si>
    <t>Minicipio de Lajas</t>
  </si>
  <si>
    <t>CCC-140</t>
  </si>
  <si>
    <t>Municipio de Adjuntas</t>
  </si>
  <si>
    <t>CCC-143</t>
  </si>
  <si>
    <t>Fundación Para El Desarrollo Del Hogar Propio</t>
  </si>
  <si>
    <t>CCC-149</t>
  </si>
  <si>
    <t>CCC-150</t>
  </si>
  <si>
    <t>Municipio de Guaynabo</t>
  </si>
  <si>
    <t>CCC-154</t>
  </si>
  <si>
    <t>Iglesia Bautista de Quintana</t>
  </si>
  <si>
    <t>CCC-155</t>
  </si>
  <si>
    <t>Primera Iglesia Bautista de Santurce</t>
  </si>
  <si>
    <t>CCC-160</t>
  </si>
  <si>
    <t>Municipio de Barceloneta</t>
  </si>
  <si>
    <t>CCC-163</t>
  </si>
  <si>
    <t>Centro de Servicios a la Juventud</t>
  </si>
  <si>
    <t>CCC-164</t>
  </si>
  <si>
    <t>Municipio de Ciales</t>
  </si>
  <si>
    <t>CCC-165</t>
  </si>
  <si>
    <t>Municipio de Río Grande</t>
  </si>
  <si>
    <t>CCC-167</t>
  </si>
  <si>
    <t>Municipio de Hatillo</t>
  </si>
  <si>
    <t>CCC-169</t>
  </si>
  <si>
    <t>Iniciativa Comunitaria de Arecibo</t>
  </si>
  <si>
    <t>CCC-170</t>
  </si>
  <si>
    <t>Municipio de Juana Diaz</t>
  </si>
  <si>
    <t>CCC-172</t>
  </si>
  <si>
    <t>Diocesis de Mayaguez</t>
  </si>
  <si>
    <t>CCC-174</t>
  </si>
  <si>
    <t>Titi  Milli Day Care, Inc</t>
  </si>
  <si>
    <t>CCC-176</t>
  </si>
  <si>
    <t>Municipio de Naguabo</t>
  </si>
  <si>
    <t>CCC-177</t>
  </si>
  <si>
    <t>CCC-179</t>
  </si>
  <si>
    <t>Municipio de Cabo  Rojo</t>
  </si>
  <si>
    <t>CCC-181</t>
  </si>
  <si>
    <t>UMET Extended Child Care</t>
  </si>
  <si>
    <t>CCC-182</t>
  </si>
  <si>
    <t>Taller Educativo de Caguas</t>
  </si>
  <si>
    <t>CCC-184</t>
  </si>
  <si>
    <t>CCC-187</t>
  </si>
  <si>
    <t>Puerto Rican Family Institute, Inc</t>
  </si>
  <si>
    <t>CCC-188</t>
  </si>
  <si>
    <t>El Guardian de Los Niños, Inc</t>
  </si>
  <si>
    <t>CCC-189</t>
  </si>
  <si>
    <t>Municipio de Yauco</t>
  </si>
  <si>
    <t>CCC-191</t>
  </si>
  <si>
    <t>Municipio de Santa Isabel</t>
  </si>
  <si>
    <t>CCC-192</t>
  </si>
  <si>
    <t>Municipio de Toa Alta</t>
  </si>
  <si>
    <t>CCC-193</t>
  </si>
  <si>
    <t>Municipio de San Lorenzo</t>
  </si>
  <si>
    <t>CCC-194</t>
  </si>
  <si>
    <t>Municipio de Yabucoa</t>
  </si>
  <si>
    <t>CCC-196</t>
  </si>
  <si>
    <t>Iglesia Metodista de Arroyo</t>
  </si>
  <si>
    <t>CCC-198</t>
  </si>
  <si>
    <t>PHS Municipio de Patillas</t>
  </si>
  <si>
    <t>CCC-199</t>
  </si>
  <si>
    <t>Municipio de Jayuya</t>
  </si>
  <si>
    <t>CCC-200</t>
  </si>
  <si>
    <t>Regalos de Amor, Inc</t>
  </si>
  <si>
    <t>CCC-202</t>
  </si>
  <si>
    <t>Cuido Materno de Titi Polly</t>
  </si>
  <si>
    <t>CCC-204</t>
  </si>
  <si>
    <t>Centro de Cuido Dulzura Infantil</t>
  </si>
  <si>
    <t>CCC-205</t>
  </si>
  <si>
    <t>Municipio de Isabela</t>
  </si>
  <si>
    <t>CCC-206</t>
  </si>
  <si>
    <t>Acción Social de Puerto Rico</t>
  </si>
  <si>
    <t>CCC-207</t>
  </si>
  <si>
    <t>Centro de Fortalecimiento Familiar ESCAPE</t>
  </si>
  <si>
    <t>CCC-208</t>
  </si>
  <si>
    <t>CDI Head Start</t>
  </si>
  <si>
    <t>CCC-209</t>
  </si>
  <si>
    <t>Agarraditos de La Mano</t>
  </si>
  <si>
    <t>CCC-213</t>
  </si>
  <si>
    <t>Alegría y Diversión Infantil</t>
  </si>
  <si>
    <t>CCC-215</t>
  </si>
  <si>
    <t>Arrullo Maternal, Inc</t>
  </si>
  <si>
    <t>CCC-216</t>
  </si>
  <si>
    <t>Castillo de Angeles, Inc</t>
  </si>
  <si>
    <t>CCC-218</t>
  </si>
  <si>
    <t>Paizo Didache</t>
  </si>
  <si>
    <t>CCC-219</t>
  </si>
  <si>
    <t>Love Kids</t>
  </si>
  <si>
    <t>CCC-220</t>
  </si>
  <si>
    <t>Heavenly Kids</t>
  </si>
  <si>
    <t>CCC-223</t>
  </si>
  <si>
    <t>Nanny's Day Care</t>
  </si>
  <si>
    <t>CCC-224</t>
  </si>
  <si>
    <t>CCC-225</t>
  </si>
  <si>
    <t>Centro Educativo Siempre  Niños, Inc</t>
  </si>
  <si>
    <t>CCC-227</t>
  </si>
  <si>
    <t>Municipio de Canóvanas</t>
  </si>
  <si>
    <t>CCC-228</t>
  </si>
  <si>
    <t>Caritas  Felices</t>
  </si>
  <si>
    <t>CCC-229</t>
  </si>
  <si>
    <t>PR Special Comm Services</t>
  </si>
  <si>
    <t>CCC-231</t>
  </si>
  <si>
    <t>Centro de Cuidado Diurno Habacuc 3:2, Inc</t>
  </si>
  <si>
    <t>CCC-232</t>
  </si>
  <si>
    <t>Centro Paraíso Infantil de Jayuya</t>
  </si>
  <si>
    <t>CCC-233</t>
  </si>
  <si>
    <t>Centro Educativo de de Aprendizajes Multiples</t>
  </si>
  <si>
    <t>CCC-234</t>
  </si>
  <si>
    <t>Preescolar Cooperativo de la USC</t>
  </si>
  <si>
    <t>CCC-238</t>
  </si>
  <si>
    <t>Little  Friends  Day  Care Corp</t>
  </si>
  <si>
    <t>CCC-239</t>
  </si>
  <si>
    <t>Municipio de Aguadilla</t>
  </si>
  <si>
    <t>CCC-240</t>
  </si>
  <si>
    <t>Municipio de Arecibo 2</t>
  </si>
  <si>
    <t>CCC-241</t>
  </si>
  <si>
    <t>Programa Avance en Puerto Rico</t>
  </si>
  <si>
    <t>CCC-242</t>
  </si>
  <si>
    <t>Municipio de Barceloneta 2</t>
  </si>
  <si>
    <t>CCC-243</t>
  </si>
  <si>
    <t>Municipio de Carolina</t>
  </si>
  <si>
    <t>CCC-244</t>
  </si>
  <si>
    <t>CCC-245</t>
  </si>
  <si>
    <t>Consorcio del Noroeste</t>
  </si>
  <si>
    <t>CCC-246</t>
  </si>
  <si>
    <t>Municipio de Dorado</t>
  </si>
  <si>
    <t>CCC-247</t>
  </si>
  <si>
    <t>Municipio de Fajardo 1</t>
  </si>
  <si>
    <t>CCC-248</t>
  </si>
  <si>
    <t xml:space="preserve">Municipio de Guayama </t>
  </si>
  <si>
    <t>CCC-249</t>
  </si>
  <si>
    <t>Municipio de  Humacao</t>
  </si>
  <si>
    <t>CCC-250</t>
  </si>
  <si>
    <t>Municipio de Juana Diaz 2</t>
  </si>
  <si>
    <t>CCC-251</t>
  </si>
  <si>
    <t>Municipio de Manati</t>
  </si>
  <si>
    <t>CCC-252</t>
  </si>
  <si>
    <t>Municipio de Orocovis</t>
  </si>
  <si>
    <t>CCC-253</t>
  </si>
  <si>
    <t>Municipio de Peñuelas</t>
  </si>
  <si>
    <t>CCC-254</t>
  </si>
  <si>
    <t>CCC-255</t>
  </si>
  <si>
    <t>Fundacion para el Desarrollo del Hogar Propio, Inc</t>
  </si>
  <si>
    <t>CCC-256</t>
  </si>
  <si>
    <t>Municipio de San Sebastian</t>
  </si>
  <si>
    <t>CCC-257</t>
  </si>
  <si>
    <t>Municipio de Toa Baja 1</t>
  </si>
  <si>
    <t>CCC-258</t>
  </si>
  <si>
    <t>Municipio de Utuado</t>
  </si>
  <si>
    <t>CCC-259</t>
  </si>
  <si>
    <t>CCC-260</t>
  </si>
  <si>
    <t>Friendship Place Day Care Center</t>
  </si>
  <si>
    <t>CCC-261</t>
  </si>
  <si>
    <t>Happy Angel</t>
  </si>
  <si>
    <t>CCC-262</t>
  </si>
  <si>
    <t>Titi Hilda's Day Care</t>
  </si>
  <si>
    <t>CCC-263</t>
  </si>
  <si>
    <t>La Casita de Yaniel</t>
  </si>
  <si>
    <t>CCC-264</t>
  </si>
  <si>
    <t>Pequeños Soñadores</t>
  </si>
  <si>
    <t>CCC-265</t>
  </si>
  <si>
    <t>Centro de Desarrollo Educativo y Deportivo, Inc</t>
  </si>
  <si>
    <t>CCC-266</t>
  </si>
  <si>
    <t>Kinder Kids Day Care &amp; Learning Center, Inc</t>
  </si>
  <si>
    <t>CCC-267</t>
  </si>
  <si>
    <t>Diversión y Alegría Infantil</t>
  </si>
  <si>
    <t>CCC-268</t>
  </si>
  <si>
    <t>Winnie's Special Place</t>
  </si>
  <si>
    <t>ESC-001</t>
  </si>
  <si>
    <t>Hogar  Nueva Mujer</t>
  </si>
  <si>
    <t>FDC-002</t>
  </si>
  <si>
    <t>A.D.S.E.F</t>
  </si>
  <si>
    <t>ANALISIS MONITORÍA AÑO FISCAL</t>
  </si>
  <si>
    <t xml:space="preserve">Determinación del porciento de visitas a realizar </t>
  </si>
  <si>
    <t>Total de Raciones Reclamadas año anterior</t>
  </si>
  <si>
    <t xml:space="preserve"> % de visitas</t>
  </si>
  <si>
    <t>Visitas a realizar</t>
  </si>
  <si>
    <t xml:space="preserve">CENTROSS APROBADOS MAYO DEL AñO ANTERIOR </t>
  </si>
  <si>
    <t xml:space="preserve"> Desayuno</t>
  </si>
  <si>
    <t>CENTROS RECLAMADOS, MAY DE ESTE AñO</t>
  </si>
  <si>
    <t>Almuerzo</t>
  </si>
  <si>
    <t>DIVIDIDO BY 150</t>
  </si>
  <si>
    <t>Merienda</t>
  </si>
  <si>
    <t>DIVIDIDO BY 25</t>
  </si>
  <si>
    <t>Cena</t>
  </si>
  <si>
    <t>MARGEN REQUERIDO FTE:</t>
  </si>
  <si>
    <t>Total</t>
  </si>
  <si>
    <t>LA INSTITUCION CUMPLE  CON EL MARGEN  MONITOR/CTR RATIO?</t>
  </si>
  <si>
    <t>FECHA DE LA ULTIMA VISITA</t>
  </si>
  <si>
    <t>Num. de Centros</t>
  </si>
  <si>
    <t>Firma de persona autorizada</t>
  </si>
  <si>
    <t>SE ENCONTRO DEF. SERIAS?</t>
  </si>
  <si>
    <t>Total de Visitas</t>
  </si>
  <si>
    <t>Fecha</t>
  </si>
  <si>
    <t>Certifico que entiendo y que es nuestra responsabilidad cumplir con las disposiciones y requerimientos establecidos.  Todo cambio al itinerario aprobado tiene que ser justificado.</t>
  </si>
  <si>
    <t>Sin Fines de Lucro</t>
  </si>
  <si>
    <t>12 de abril 2022</t>
  </si>
  <si>
    <t>21-22</t>
  </si>
  <si>
    <t>Boys and Girls Club</t>
  </si>
  <si>
    <t>Director de operaciones</t>
  </si>
  <si>
    <t>Gerente de cumplimiento</t>
  </si>
  <si>
    <t>Nutricionista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</si>
</sst>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500A]dddd\,\ dd&quot; de &quot;mmmm&quot; de &quot;yyyy;@"/>
    <numFmt numFmtId="165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7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1" xfId="3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8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Protection="1">
      <protection locked="0"/>
    </xf>
    <xf numFmtId="0" fontId="2" fillId="0" borderId="12" xfId="1" applyNumberFormat="1" applyFont="1" applyFill="1" applyBorder="1" applyAlignment="1" applyProtection="1">
      <alignment horizontal="center"/>
      <protection locked="0"/>
    </xf>
    <xf numFmtId="165" fontId="2" fillId="0" borderId="12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 applyProtection="1">
      <alignment horizontal="center"/>
      <protection locked="0"/>
    </xf>
    <xf numFmtId="9" fontId="2" fillId="0" borderId="12" xfId="2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1" applyNumberFormat="1" applyFont="1" applyFill="1" applyBorder="1" applyAlignment="1" applyProtection="1">
      <alignment horizontal="center"/>
      <protection locked="0"/>
    </xf>
    <xf numFmtId="165" fontId="2" fillId="0" borderId="17" xfId="1" applyNumberFormat="1" applyFont="1" applyFill="1" applyBorder="1" applyAlignment="1">
      <alignment horizontal="center"/>
    </xf>
    <xf numFmtId="165" fontId="2" fillId="0" borderId="17" xfId="1" applyNumberFormat="1" applyFont="1" applyFill="1" applyBorder="1" applyAlignment="1" applyProtection="1">
      <alignment horizontal="center"/>
      <protection locked="0"/>
    </xf>
    <xf numFmtId="9" fontId="2" fillId="0" borderId="17" xfId="2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5" fillId="0" borderId="0" xfId="0" applyFont="1" applyFill="1"/>
    <xf numFmtId="165" fontId="2" fillId="0" borderId="0" xfId="1" applyNumberFormat="1" applyFont="1" applyFill="1" applyAlignment="1">
      <alignment horizontal="center"/>
    </xf>
    <xf numFmtId="9" fontId="2" fillId="0" borderId="0" xfId="2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/>
    <xf numFmtId="0" fontId="5" fillId="0" borderId="0" xfId="0" applyFont="1" applyBorder="1" applyAlignme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9" xfId="1" applyNumberFormat="1" applyFont="1" applyFill="1" applyBorder="1" applyAlignment="1" applyProtection="1">
      <alignment horizontal="center"/>
      <protection locked="0"/>
    </xf>
    <xf numFmtId="165" fontId="6" fillId="0" borderId="9" xfId="1" applyNumberFormat="1" applyFont="1" applyFill="1" applyBorder="1" applyAlignment="1">
      <alignment horizontal="center"/>
    </xf>
    <xf numFmtId="165" fontId="6" fillId="0" borderId="9" xfId="1" applyNumberFormat="1" applyFont="1" applyFill="1" applyBorder="1" applyAlignment="1" applyProtection="1">
      <alignment horizontal="center"/>
      <protection locked="0"/>
    </xf>
    <xf numFmtId="10" fontId="6" fillId="0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12" xfId="1" applyNumberFormat="1" applyFont="1" applyFill="1" applyBorder="1" applyAlignment="1" applyProtection="1">
      <alignment horizontal="center"/>
      <protection locked="0"/>
    </xf>
    <xf numFmtId="165" fontId="6" fillId="0" borderId="12" xfId="1" applyNumberFormat="1" applyFont="1" applyFill="1" applyBorder="1" applyAlignment="1">
      <alignment horizontal="center"/>
    </xf>
    <xf numFmtId="165" fontId="6" fillId="0" borderId="12" xfId="1" applyNumberFormat="1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7" fillId="0" borderId="0" xfId="0" applyFont="1" applyBorder="1" applyAlignment="1"/>
    <xf numFmtId="0" fontId="6" fillId="0" borderId="20" xfId="0" applyFont="1" applyFill="1" applyBorder="1" applyAlignment="1"/>
    <xf numFmtId="0" fontId="6" fillId="0" borderId="0" xfId="0" applyFont="1" applyFill="1" applyAlignment="1"/>
    <xf numFmtId="1" fontId="2" fillId="0" borderId="0" xfId="0" applyNumberFormat="1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left"/>
    </xf>
    <xf numFmtId="165" fontId="2" fillId="0" borderId="9" xfId="1" applyNumberFormat="1" applyFont="1" applyFill="1" applyBorder="1" applyAlignment="1" applyProtection="1">
      <alignment horizontal="center"/>
    </xf>
    <xf numFmtId="10" fontId="2" fillId="0" borderId="9" xfId="0" applyNumberFormat="1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2" xfId="0" applyFont="1" applyFill="1" applyBorder="1" applyProtection="1"/>
    <xf numFmtId="165" fontId="2" fillId="0" borderId="12" xfId="1" applyNumberFormat="1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9" fontId="2" fillId="0" borderId="12" xfId="2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left"/>
    </xf>
    <xf numFmtId="165" fontId="2" fillId="0" borderId="17" xfId="1" applyNumberFormat="1" applyFont="1" applyFill="1" applyBorder="1" applyAlignment="1" applyProtection="1">
      <alignment horizontal="center"/>
    </xf>
    <xf numFmtId="9" fontId="2" fillId="0" borderId="17" xfId="2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5" fillId="0" borderId="0" xfId="0" applyFont="1" applyFill="1" applyProtection="1"/>
    <xf numFmtId="165" fontId="2" fillId="0" borderId="0" xfId="1" applyNumberFormat="1" applyFont="1" applyFill="1" applyAlignment="1" applyProtection="1">
      <alignment horizontal="center"/>
    </xf>
    <xf numFmtId="9" fontId="2" fillId="0" borderId="0" xfId="2" applyFont="1" applyFill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/>
    <xf numFmtId="1" fontId="2" fillId="2" borderId="12" xfId="0" applyNumberFormat="1" applyFont="1" applyFill="1" applyBorder="1" applyAlignment="1" applyProtection="1">
      <alignment horizontal="center"/>
    </xf>
    <xf numFmtId="2" fontId="5" fillId="2" borderId="12" xfId="0" applyNumberFormat="1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right"/>
    </xf>
    <xf numFmtId="0" fontId="10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left"/>
    </xf>
    <xf numFmtId="0" fontId="8" fillId="0" borderId="30" xfId="0" applyFont="1" applyFill="1" applyBorder="1" applyAlignment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left"/>
    </xf>
    <xf numFmtId="2" fontId="2" fillId="0" borderId="26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Protection="1"/>
    <xf numFmtId="0" fontId="5" fillId="0" borderId="11" xfId="0" applyFont="1" applyFill="1" applyBorder="1" applyAlignment="1" applyProtection="1">
      <alignment horizontal="left"/>
    </xf>
    <xf numFmtId="2" fontId="2" fillId="0" borderId="14" xfId="0" applyNumberFormat="1" applyFont="1" applyFill="1" applyBorder="1" applyAlignment="1" applyProtection="1">
      <alignment horizontal="center"/>
    </xf>
    <xf numFmtId="1" fontId="2" fillId="0" borderId="13" xfId="0" applyNumberFormat="1" applyFont="1" applyFill="1" applyBorder="1" applyProtection="1"/>
    <xf numFmtId="0" fontId="5" fillId="0" borderId="16" xfId="0" applyFont="1" applyFill="1" applyBorder="1" applyAlignment="1" applyProtection="1">
      <alignment horizontal="left"/>
    </xf>
    <xf numFmtId="165" fontId="6" fillId="0" borderId="17" xfId="1" applyNumberFormat="1" applyFont="1" applyFill="1" applyBorder="1" applyAlignment="1" applyProtection="1">
      <alignment horizontal="center"/>
      <protection locked="0"/>
    </xf>
    <xf numFmtId="2" fontId="2" fillId="0" borderId="27" xfId="0" applyNumberFormat="1" applyFont="1" applyFill="1" applyBorder="1" applyAlignment="1" applyProtection="1">
      <alignment horizontal="center"/>
    </xf>
    <xf numFmtId="1" fontId="2" fillId="0" borderId="18" xfId="0" applyNumberFormat="1" applyFont="1" applyFill="1" applyBorder="1" applyProtection="1"/>
    <xf numFmtId="0" fontId="5" fillId="0" borderId="21" xfId="0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5" fillId="0" borderId="8" xfId="0" applyFont="1" applyFill="1" applyBorder="1" applyProtection="1"/>
    <xf numFmtId="0" fontId="6" fillId="0" borderId="10" xfId="0" applyFont="1" applyFill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alignment vertical="center"/>
    </xf>
    <xf numFmtId="0" fontId="2" fillId="0" borderId="18" xfId="2" applyNumberFormat="1" applyFont="1" applyFill="1" applyBorder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2" fillId="0" borderId="12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2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2" xfId="0" applyFont="1" applyFill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64" fontId="6" fillId="0" borderId="2" xfId="0" applyNumberFormat="1" applyFont="1" applyFill="1" applyBorder="1" applyAlignment="1" applyProtection="1">
      <alignment horizontal="left"/>
    </xf>
    <xf numFmtId="0" fontId="6" fillId="0" borderId="2" xfId="0" applyFont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Fill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17" xfId="0" applyFont="1" applyFill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1" fontId="2" fillId="2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6" fillId="0" borderId="2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0" fontId="9" fillId="0" borderId="0" xfId="0" applyFont="1" applyFill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wrapText="1"/>
    </xf>
    <xf numFmtId="0" fontId="5" fillId="0" borderId="24" xfId="0" applyFont="1" applyFill="1" applyBorder="1" applyAlignment="1" applyProtection="1">
      <alignment horizontal="left" wrapText="1"/>
    </xf>
    <xf numFmtId="0" fontId="5" fillId="0" borderId="0" xfId="0" applyFont="1" applyFill="1" applyAlignment="1" applyProtection="1">
      <alignment horizontal="right" vertical="center"/>
    </xf>
    <xf numFmtId="0" fontId="2" fillId="0" borderId="23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164" fontId="2" fillId="0" borderId="2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/>
    </xf>
    <xf numFmtId="0" fontId="8" fillId="0" borderId="29" xfId="0" applyFont="1" applyFill="1" applyBorder="1" applyAlignment="1" applyProtection="1">
      <alignment horizontal="center"/>
    </xf>
    <xf numFmtId="0" fontId="8" fillId="0" borderId="25" xfId="0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_Sheet1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6</xdr:row>
      <xdr:rowOff>0</xdr:rowOff>
    </xdr:from>
    <xdr:to>
      <xdr:col>10</xdr:col>
      <xdr:colOff>285750</xdr:colOff>
      <xdr:row>8</xdr:row>
      <xdr:rowOff>180975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00749" y="1143000"/>
          <a:ext cx="3209926" cy="62865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Incluir</a:t>
          </a:r>
          <a:r>
            <a:rPr lang="en-US" sz="1100" baseline="0"/>
            <a:t> año al que corresponde la información</a:t>
          </a:r>
          <a:endParaRPr lang="en-US" sz="1100"/>
        </a:p>
      </xdr:txBody>
    </xdr:sp>
    <xdr:clientData/>
  </xdr:twoCellAnchor>
  <xdr:twoCellAnchor>
    <xdr:from>
      <xdr:col>10</xdr:col>
      <xdr:colOff>76200</xdr:colOff>
      <xdr:row>9</xdr:row>
      <xdr:rowOff>38100</xdr:rowOff>
    </xdr:from>
    <xdr:to>
      <xdr:col>10</xdr:col>
      <xdr:colOff>1819275</xdr:colOff>
      <xdr:row>12</xdr:row>
      <xdr:rowOff>47625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01125" y="1819275"/>
          <a:ext cx="1743075" cy="62865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Fecha en que se realiza</a:t>
          </a:r>
        </a:p>
      </xdr:txBody>
    </xdr:sp>
    <xdr:clientData/>
  </xdr:twoCellAnchor>
  <xdr:twoCellAnchor>
    <xdr:from>
      <xdr:col>6</xdr:col>
      <xdr:colOff>57150</xdr:colOff>
      <xdr:row>25</xdr:row>
      <xdr:rowOff>104776</xdr:rowOff>
    </xdr:from>
    <xdr:to>
      <xdr:col>8</xdr:col>
      <xdr:colOff>790575</xdr:colOff>
      <xdr:row>26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5810250" y="5267326"/>
          <a:ext cx="2295525" cy="10477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</xdr:row>
      <xdr:rowOff>0</xdr:rowOff>
    </xdr:from>
    <xdr:to>
      <xdr:col>10</xdr:col>
      <xdr:colOff>733425</xdr:colOff>
      <xdr:row>35</xdr:row>
      <xdr:rowOff>66675</xdr:rowOff>
    </xdr:to>
    <xdr:sp macro="" textlink="">
      <xdr:nvSpPr>
        <xdr:cNvPr id="8" name="Double Brac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53100" y="6315075"/>
          <a:ext cx="3905250" cy="828675"/>
        </a:xfrm>
        <a:prstGeom prst="bracePair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No escribir nada.  Tienen formula.  Aqui se</a:t>
          </a:r>
          <a:r>
            <a:rPr lang="en-US" sz="1100" baseline="0">
              <a:solidFill>
                <a:srgbClr val="FF0000"/>
              </a:solidFill>
            </a:rPr>
            <a:t> informa si con la información suministrada la institución cuenta con personal suficiente para realizar sus visitas de monitoria.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57150</xdr:colOff>
      <xdr:row>34</xdr:row>
      <xdr:rowOff>104775</xdr:rowOff>
    </xdr:from>
    <xdr:to>
      <xdr:col>4</xdr:col>
      <xdr:colOff>342900</xdr:colOff>
      <xdr:row>41</xdr:row>
      <xdr:rowOff>142875</xdr:rowOff>
    </xdr:to>
    <xdr:sp macro="" textlink="">
      <xdr:nvSpPr>
        <xdr:cNvPr id="9" name="Teardro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381250" y="6991350"/>
          <a:ext cx="2152650" cy="1371600"/>
        </a:xfrm>
        <a:prstGeom prst="teardrop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Documento que indique No en este encasillado,</a:t>
          </a:r>
          <a:r>
            <a:rPr lang="en-US" sz="1100" baseline="0">
              <a:solidFill>
                <a:srgbClr val="FF0000"/>
              </a:solidFill>
            </a:rPr>
            <a:t> no cumple con los requisitos de aprobación.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28575</xdr:colOff>
      <xdr:row>16</xdr:row>
      <xdr:rowOff>104775</xdr:rowOff>
    </xdr:from>
    <xdr:to>
      <xdr:col>2</xdr:col>
      <xdr:colOff>638175</xdr:colOff>
      <xdr:row>21</xdr:row>
      <xdr:rowOff>76200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47650" y="3552825"/>
          <a:ext cx="1990725" cy="9239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No puede incluir vacantes.  La</a:t>
          </a:r>
          <a:r>
            <a:rPr lang="en-US" sz="1100" baseline="0">
              <a:solidFill>
                <a:srgbClr val="FF0000"/>
              </a:solidFill>
            </a:rPr>
            <a:t> institución debe cumplir con tener capacidad administrativa.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28575</xdr:colOff>
      <xdr:row>17</xdr:row>
      <xdr:rowOff>76200</xdr:rowOff>
    </xdr:from>
    <xdr:to>
      <xdr:col>3</xdr:col>
      <xdr:colOff>1800225</xdr:colOff>
      <xdr:row>24</xdr:row>
      <xdr:rowOff>114300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352675" y="3714750"/>
          <a:ext cx="1771650" cy="1371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La institución</a:t>
          </a:r>
          <a:r>
            <a:rPr lang="en-US" sz="1100" baseline="0">
              <a:solidFill>
                <a:srgbClr val="FF0000"/>
              </a:solidFill>
            </a:rPr>
            <a:t> determina que personal realizará las visitas.  La institución es responsable de adiestrar y orientar sobre el programa.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28575</xdr:colOff>
      <xdr:row>16</xdr:row>
      <xdr:rowOff>28574</xdr:rowOff>
    </xdr:from>
    <xdr:to>
      <xdr:col>4</xdr:col>
      <xdr:colOff>742950</xdr:colOff>
      <xdr:row>24</xdr:row>
      <xdr:rowOff>133349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219575" y="3476624"/>
          <a:ext cx="714375" cy="1628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Se refiere a horario de trabajo</a:t>
          </a:r>
          <a:r>
            <a:rPr lang="en-US" sz="1100" baseline="0">
              <a:solidFill>
                <a:srgbClr val="FF0000"/>
              </a:solidFill>
            </a:rPr>
            <a:t> en general (no solo visitas)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57150</xdr:colOff>
      <xdr:row>17</xdr:row>
      <xdr:rowOff>38100</xdr:rowOff>
    </xdr:from>
    <xdr:to>
      <xdr:col>6</xdr:col>
      <xdr:colOff>762000</xdr:colOff>
      <xdr:row>22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810250" y="3676650"/>
          <a:ext cx="704850" cy="914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No escribir.  Tiene formula</a:t>
          </a:r>
        </a:p>
      </xdr:txBody>
    </xdr:sp>
    <xdr:clientData/>
  </xdr:twoCellAnchor>
  <xdr:twoCellAnchor>
    <xdr:from>
      <xdr:col>5</xdr:col>
      <xdr:colOff>1</xdr:colOff>
      <xdr:row>16</xdr:row>
      <xdr:rowOff>57150</xdr:rowOff>
    </xdr:from>
    <xdr:to>
      <xdr:col>5</xdr:col>
      <xdr:colOff>742951</xdr:colOff>
      <xdr:row>21</xdr:row>
      <xdr:rowOff>28575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972051" y="3505200"/>
          <a:ext cx="742950" cy="9239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rgbClr val="FF0000"/>
              </a:solidFill>
            </a:rPr>
            <a:t>Descontar dias feriados</a:t>
          </a:r>
          <a:r>
            <a:rPr lang="en-US" sz="1000" baseline="0">
              <a:solidFill>
                <a:srgbClr val="FF0000"/>
              </a:solidFill>
            </a:rPr>
            <a:t> y dias no laborables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57150</xdr:colOff>
      <xdr:row>17</xdr:row>
      <xdr:rowOff>19050</xdr:rowOff>
    </xdr:from>
    <xdr:to>
      <xdr:col>8</xdr:col>
      <xdr:colOff>762000</xdr:colOff>
      <xdr:row>21</xdr:row>
      <xdr:rowOff>171450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372350" y="3657600"/>
          <a:ext cx="704850" cy="914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No escribir.  Tiene formula</a:t>
          </a:r>
        </a:p>
      </xdr:txBody>
    </xdr:sp>
    <xdr:clientData/>
  </xdr:twoCellAnchor>
  <xdr:twoCellAnchor>
    <xdr:from>
      <xdr:col>9</xdr:col>
      <xdr:colOff>47625</xdr:colOff>
      <xdr:row>17</xdr:row>
      <xdr:rowOff>28575</xdr:rowOff>
    </xdr:from>
    <xdr:to>
      <xdr:col>9</xdr:col>
      <xdr:colOff>752475</xdr:colOff>
      <xdr:row>21</xdr:row>
      <xdr:rowOff>180975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191500" y="3667125"/>
          <a:ext cx="704850" cy="914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No escribir.  Tiene formula</a:t>
          </a:r>
        </a:p>
      </xdr:txBody>
    </xdr:sp>
    <xdr:clientData/>
  </xdr:twoCellAnchor>
  <xdr:twoCellAnchor>
    <xdr:from>
      <xdr:col>7</xdr:col>
      <xdr:colOff>47625</xdr:colOff>
      <xdr:row>15</xdr:row>
      <xdr:rowOff>180975</xdr:rowOff>
    </xdr:from>
    <xdr:to>
      <xdr:col>7</xdr:col>
      <xdr:colOff>752475</xdr:colOff>
      <xdr:row>24</xdr:row>
      <xdr:rowOff>142875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581775" y="3438525"/>
          <a:ext cx="704850" cy="1676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rgbClr val="FF0000"/>
              </a:solidFill>
            </a:rPr>
            <a:t>Cuantas de esas horas totales las voy a dedicar a otras cosas que no</a:t>
          </a:r>
          <a:r>
            <a:rPr lang="en-US" sz="1000" baseline="0">
              <a:solidFill>
                <a:srgbClr val="FF0000"/>
              </a:solidFill>
            </a:rPr>
            <a:t> son visitas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96345</xdr:colOff>
      <xdr:row>25</xdr:row>
      <xdr:rowOff>165768</xdr:rowOff>
    </xdr:from>
    <xdr:to>
      <xdr:col>3</xdr:col>
      <xdr:colOff>768066</xdr:colOff>
      <xdr:row>28</xdr:row>
      <xdr:rowOff>4199</xdr:rowOff>
    </xdr:to>
    <xdr:sp macro="" textlink="">
      <xdr:nvSpPr>
        <xdr:cNvPr id="20" name="Left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19684762">
          <a:off x="1696545" y="5328318"/>
          <a:ext cx="1395621" cy="419456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Incluir año anterior</a:t>
          </a:r>
        </a:p>
      </xdr:txBody>
    </xdr:sp>
    <xdr:clientData/>
  </xdr:twoCellAnchor>
  <xdr:twoCellAnchor>
    <xdr:from>
      <xdr:col>3</xdr:col>
      <xdr:colOff>295031</xdr:colOff>
      <xdr:row>27</xdr:row>
      <xdr:rowOff>80275</xdr:rowOff>
    </xdr:from>
    <xdr:to>
      <xdr:col>3</xdr:col>
      <xdr:colOff>1604410</xdr:colOff>
      <xdr:row>29</xdr:row>
      <xdr:rowOff>118731</xdr:rowOff>
    </xdr:to>
    <xdr:sp macro="" textlink="">
      <xdr:nvSpPr>
        <xdr:cNvPr id="21" name="Left Arrow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rot="19684762">
          <a:off x="2619131" y="5633350"/>
          <a:ext cx="1309379" cy="419456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Incluir año actual</a:t>
          </a:r>
        </a:p>
      </xdr:txBody>
    </xdr:sp>
    <xdr:clientData/>
  </xdr:twoCellAnchor>
  <xdr:twoCellAnchor editAs="oneCell">
    <xdr:from>
      <xdr:col>0</xdr:col>
      <xdr:colOff>212725</xdr:colOff>
      <xdr:row>0</xdr:row>
      <xdr:rowOff>63501</xdr:rowOff>
    </xdr:from>
    <xdr:to>
      <xdr:col>4</xdr:col>
      <xdr:colOff>517071</xdr:colOff>
      <xdr:row>7</xdr:row>
      <xdr:rowOff>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" y="63501"/>
          <a:ext cx="4495346" cy="1338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838200</xdr:colOff>
      <xdr:row>6</xdr:row>
      <xdr:rowOff>173815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BD05B2-0DA7-48B5-AF6B-D319791EB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19500" cy="1316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3"/>
  <sheetViews>
    <sheetView showGridLines="0" topLeftCell="A7" zoomScaleNormal="100" workbookViewId="0">
      <selection activeCell="D53" sqref="D53"/>
    </sheetView>
  </sheetViews>
  <sheetFormatPr defaultRowHeight="12" x14ac:dyDescent="0.2"/>
  <cols>
    <col min="1" max="1" width="3.28515625" style="1" customWidth="1"/>
    <col min="2" max="2" width="20.7109375" style="1" customWidth="1"/>
    <col min="3" max="3" width="10.85546875" style="1" customWidth="1"/>
    <col min="4" max="4" width="28" style="1" customWidth="1"/>
    <col min="5" max="8" width="11.7109375" style="2" customWidth="1"/>
    <col min="9" max="9" width="12.42578125" style="2" bestFit="1" customWidth="1"/>
    <col min="10" max="10" width="11.7109375" style="2" customWidth="1"/>
    <col min="11" max="11" width="61.85546875" style="1" customWidth="1"/>
    <col min="12" max="13" width="9.140625" style="1"/>
    <col min="14" max="14" width="21" style="1" hidden="1" customWidth="1"/>
    <col min="15" max="15" width="0" style="1" hidden="1" customWidth="1"/>
    <col min="16" max="16" width="64" style="1" hidden="1" customWidth="1"/>
    <col min="17" max="16384" width="9.140625" style="1"/>
  </cols>
  <sheetData>
    <row r="1" spans="1:16" ht="15" x14ac:dyDescent="0.25">
      <c r="N1" s="1" t="str">
        <f>O1&amp;"  "&amp;P1</f>
        <v>CCC-001  Fort Buchanan</v>
      </c>
      <c r="O1" s="3" t="s">
        <v>0</v>
      </c>
      <c r="P1" s="3" t="s">
        <v>1</v>
      </c>
    </row>
    <row r="2" spans="1:16" ht="15" x14ac:dyDescent="0.25">
      <c r="N2" s="1" t="str">
        <f t="shared" ref="N2:N65" si="0">O2&amp;"  "&amp;P2</f>
        <v>CCC-002  Universidad de Puerto Rico</v>
      </c>
      <c r="O2" s="3" t="s">
        <v>2</v>
      </c>
      <c r="P2" s="3" t="s">
        <v>3</v>
      </c>
    </row>
    <row r="3" spans="1:16" ht="15" x14ac:dyDescent="0.25">
      <c r="N3" s="1" t="str">
        <f t="shared" si="0"/>
        <v>CCC-003  Municipio de Caguas</v>
      </c>
      <c r="O3" s="3" t="s">
        <v>4</v>
      </c>
      <c r="P3" s="3" t="s">
        <v>5</v>
      </c>
    </row>
    <row r="4" spans="1:16" ht="15" x14ac:dyDescent="0.25">
      <c r="N4" s="1" t="str">
        <f t="shared" si="0"/>
        <v>CCC-005  Tercera Iglesia Presbiteriana</v>
      </c>
      <c r="O4" s="3" t="s">
        <v>6</v>
      </c>
      <c r="P4" s="3" t="s">
        <v>7</v>
      </c>
    </row>
    <row r="5" spans="1:16" ht="15" x14ac:dyDescent="0.25">
      <c r="N5" s="1" t="str">
        <f t="shared" si="0"/>
        <v>CCC-012  Programa Avance</v>
      </c>
      <c r="O5" s="3" t="s">
        <v>8</v>
      </c>
      <c r="P5" s="3" t="s">
        <v>9</v>
      </c>
    </row>
    <row r="6" spans="1:16" ht="15" x14ac:dyDescent="0.25">
      <c r="N6" s="1" t="str">
        <f t="shared" si="0"/>
        <v xml:space="preserve">CCC-013  Municipio San Sebastian </v>
      </c>
      <c r="O6" s="3" t="s">
        <v>10</v>
      </c>
      <c r="P6" s="3" t="s">
        <v>11</v>
      </c>
    </row>
    <row r="7" spans="1:16" ht="20.25" customHeight="1" x14ac:dyDescent="0.25">
      <c r="N7" s="1" t="str">
        <f t="shared" si="0"/>
        <v xml:space="preserve">CCC-017  Crece y Ama </v>
      </c>
      <c r="O7" s="3" t="s">
        <v>12</v>
      </c>
      <c r="P7" s="3" t="s">
        <v>13</v>
      </c>
    </row>
    <row r="8" spans="1:16" ht="15" x14ac:dyDescent="0.25">
      <c r="A8" s="116" t="s">
        <v>14</v>
      </c>
      <c r="B8" s="117"/>
      <c r="C8" s="117"/>
      <c r="D8" s="117"/>
      <c r="E8" s="117"/>
      <c r="F8" s="117"/>
      <c r="G8" s="117"/>
      <c r="H8" s="117"/>
      <c r="I8" s="117"/>
      <c r="J8" s="117"/>
      <c r="N8" s="1" t="str">
        <f t="shared" si="0"/>
        <v>CCC-020  UPR Laboratorio de Infantes y Maternales</v>
      </c>
      <c r="O8" s="3" t="s">
        <v>15</v>
      </c>
      <c r="P8" s="3" t="s">
        <v>16</v>
      </c>
    </row>
    <row r="9" spans="1:16" ht="15" x14ac:dyDescent="0.25">
      <c r="N9" s="1" t="str">
        <f t="shared" si="0"/>
        <v>CCC-021  Municipio de Maunabo</v>
      </c>
      <c r="O9" s="3" t="s">
        <v>17</v>
      </c>
      <c r="P9" s="3" t="s">
        <v>18</v>
      </c>
    </row>
    <row r="10" spans="1:16" ht="9" customHeight="1" x14ac:dyDescent="0.25">
      <c r="A10" s="108"/>
      <c r="B10" s="108"/>
      <c r="C10" s="108"/>
      <c r="D10" s="4"/>
      <c r="E10" s="5"/>
      <c r="F10" s="5"/>
      <c r="G10" s="5"/>
      <c r="N10" s="1" t="str">
        <f t="shared" si="0"/>
        <v>CCC-022  Centro de Ayuda y Terapia al Niño con Impedimento</v>
      </c>
      <c r="O10" s="3" t="s">
        <v>19</v>
      </c>
      <c r="P10" s="3" t="s">
        <v>20</v>
      </c>
    </row>
    <row r="11" spans="1:16" ht="24.75" customHeight="1" x14ac:dyDescent="0.25">
      <c r="A11" s="118" t="s">
        <v>21</v>
      </c>
      <c r="B11" s="119"/>
      <c r="C11" s="120" t="s">
        <v>22</v>
      </c>
      <c r="D11" s="121"/>
      <c r="E11" s="6"/>
      <c r="F11" s="122" t="s">
        <v>23</v>
      </c>
      <c r="G11" s="123"/>
      <c r="H11" s="124" t="s">
        <v>24</v>
      </c>
      <c r="I11" s="125"/>
      <c r="J11" s="125"/>
      <c r="N11" s="1" t="str">
        <f t="shared" si="0"/>
        <v>CCC-025  Municipio de Cidra</v>
      </c>
      <c r="O11" s="3" t="s">
        <v>25</v>
      </c>
      <c r="P11" s="3" t="s">
        <v>26</v>
      </c>
    </row>
    <row r="12" spans="1:16" ht="15" x14ac:dyDescent="0.25">
      <c r="A12" s="126" t="s">
        <v>27</v>
      </c>
      <c r="B12" s="127"/>
      <c r="C12" s="128" t="s">
        <v>28</v>
      </c>
      <c r="D12" s="129"/>
      <c r="E12" s="6"/>
      <c r="F12" s="7"/>
      <c r="G12" s="7"/>
      <c r="N12" s="1" t="str">
        <f t="shared" si="0"/>
        <v xml:space="preserve">CCC-027  Municipio de Isabela </v>
      </c>
      <c r="O12" s="3" t="s">
        <v>29</v>
      </c>
      <c r="P12" s="3" t="s">
        <v>30</v>
      </c>
    </row>
    <row r="13" spans="1:16" ht="15.75" thickBot="1" x14ac:dyDescent="0.3">
      <c r="N13" s="1" t="str">
        <f t="shared" si="0"/>
        <v>CCC-029  Municipio de  Hormigueros</v>
      </c>
      <c r="O13" s="3" t="s">
        <v>31</v>
      </c>
      <c r="P13" s="3" t="s">
        <v>32</v>
      </c>
    </row>
    <row r="14" spans="1:16" s="9" customFormat="1" ht="36.75" thickBot="1" x14ac:dyDescent="0.3">
      <c r="A14" s="130" t="s">
        <v>33</v>
      </c>
      <c r="B14" s="131"/>
      <c r="C14" s="132"/>
      <c r="D14" s="8" t="s">
        <v>34</v>
      </c>
      <c r="E14" s="8" t="s">
        <v>35</v>
      </c>
      <c r="F14" s="8" t="s">
        <v>36</v>
      </c>
      <c r="G14" s="34" t="s">
        <v>37</v>
      </c>
      <c r="H14" s="8" t="s">
        <v>38</v>
      </c>
      <c r="I14" s="34" t="s">
        <v>39</v>
      </c>
      <c r="J14" s="35" t="s">
        <v>40</v>
      </c>
      <c r="N14" s="1" t="str">
        <f t="shared" si="0"/>
        <v>CCC-031  ABC Infantil</v>
      </c>
      <c r="O14" s="3" t="s">
        <v>41</v>
      </c>
      <c r="P14" s="3" t="s">
        <v>42</v>
      </c>
    </row>
    <row r="15" spans="1:16" ht="15" customHeight="1" thickBot="1" x14ac:dyDescent="0.3">
      <c r="A15" s="10">
        <v>1</v>
      </c>
      <c r="B15" s="133" t="s">
        <v>43</v>
      </c>
      <c r="C15" s="134"/>
      <c r="D15" s="36" t="s">
        <v>44</v>
      </c>
      <c r="E15" s="38">
        <v>8</v>
      </c>
      <c r="F15" s="39">
        <v>230</v>
      </c>
      <c r="G15" s="40">
        <f>IF(E15=0,"",E15*F15)</f>
        <v>1840</v>
      </c>
      <c r="H15" s="41">
        <v>1700</v>
      </c>
      <c r="I15" s="42">
        <f>IF(G15="","",H15/G15)</f>
        <v>0.92391304347826086</v>
      </c>
      <c r="J15" s="43">
        <f>IF(G15="","",G15-H15)</f>
        <v>140</v>
      </c>
      <c r="N15" s="1" t="str">
        <f t="shared" si="0"/>
        <v>CCC-032  Jardin Infantil Isa, Inc.</v>
      </c>
      <c r="O15" s="3" t="s">
        <v>45</v>
      </c>
      <c r="P15" s="3" t="s">
        <v>46</v>
      </c>
    </row>
    <row r="16" spans="1:16" ht="15" customHeight="1" x14ac:dyDescent="0.25">
      <c r="A16" s="11">
        <v>2</v>
      </c>
      <c r="B16" s="114" t="s">
        <v>47</v>
      </c>
      <c r="C16" s="115"/>
      <c r="D16" s="37" t="s">
        <v>48</v>
      </c>
      <c r="E16" s="44">
        <v>7.5</v>
      </c>
      <c r="F16" s="45">
        <v>230</v>
      </c>
      <c r="G16" s="46">
        <f t="shared" ref="G16:G25" si="1">IF(E16=0,"",E16*F16)</f>
        <v>1725</v>
      </c>
      <c r="H16" s="47">
        <v>1300</v>
      </c>
      <c r="I16" s="42">
        <f>IF(G16="","",H16/G16)</f>
        <v>0.75362318840579712</v>
      </c>
      <c r="J16" s="48">
        <f t="shared" ref="J16:J25" si="2">IF(G16="","",G16-H16)</f>
        <v>425</v>
      </c>
      <c r="N16" s="1" t="str">
        <f t="shared" si="0"/>
        <v>CCC-035  Municipio de Sabana Grande</v>
      </c>
      <c r="O16" s="3" t="s">
        <v>49</v>
      </c>
      <c r="P16" s="3" t="s">
        <v>50</v>
      </c>
    </row>
    <row r="17" spans="1:16" ht="15" customHeight="1" x14ac:dyDescent="0.25">
      <c r="A17" s="11">
        <v>3</v>
      </c>
      <c r="B17" s="114"/>
      <c r="C17" s="115"/>
      <c r="D17" s="12"/>
      <c r="E17" s="109"/>
      <c r="F17" s="13"/>
      <c r="G17" s="14" t="str">
        <f t="shared" si="1"/>
        <v/>
      </c>
      <c r="H17" s="15"/>
      <c r="I17" s="16" t="str">
        <f t="shared" ref="I17:I25" si="3">IF(G17="","",H17/G17)</f>
        <v/>
      </c>
      <c r="J17" s="17" t="str">
        <f t="shared" si="2"/>
        <v/>
      </c>
      <c r="N17" s="1" t="str">
        <f t="shared" si="0"/>
        <v>CCC-036  Municipio de Morovis</v>
      </c>
      <c r="O17" s="3" t="s">
        <v>51</v>
      </c>
      <c r="P17" s="3" t="s">
        <v>52</v>
      </c>
    </row>
    <row r="18" spans="1:16" ht="15" customHeight="1" x14ac:dyDescent="0.25">
      <c r="A18" s="11" t="str">
        <f>IF(B18&gt;0,4,"")</f>
        <v/>
      </c>
      <c r="B18" s="114"/>
      <c r="C18" s="115"/>
      <c r="D18" s="12"/>
      <c r="E18" s="109"/>
      <c r="F18" s="13"/>
      <c r="G18" s="14" t="str">
        <f t="shared" si="1"/>
        <v/>
      </c>
      <c r="H18" s="15"/>
      <c r="I18" s="16" t="str">
        <f t="shared" si="3"/>
        <v/>
      </c>
      <c r="J18" s="17" t="str">
        <f t="shared" si="2"/>
        <v/>
      </c>
      <c r="N18" s="1" t="str">
        <f t="shared" si="0"/>
        <v>CCC-037  New York Foundling</v>
      </c>
      <c r="O18" s="3" t="s">
        <v>53</v>
      </c>
      <c r="P18" s="3" t="s">
        <v>54</v>
      </c>
    </row>
    <row r="19" spans="1:16" ht="15" customHeight="1" x14ac:dyDescent="0.25">
      <c r="A19" s="11" t="str">
        <f>IF(B19&gt;0,5,"")</f>
        <v/>
      </c>
      <c r="B19" s="114"/>
      <c r="C19" s="115"/>
      <c r="D19" s="12"/>
      <c r="E19" s="109"/>
      <c r="F19" s="13"/>
      <c r="G19" s="14" t="str">
        <f t="shared" si="1"/>
        <v/>
      </c>
      <c r="H19" s="15"/>
      <c r="I19" s="16" t="str">
        <f t="shared" si="3"/>
        <v/>
      </c>
      <c r="J19" s="17" t="str">
        <f t="shared" si="2"/>
        <v/>
      </c>
      <c r="N19" s="1" t="str">
        <f t="shared" si="0"/>
        <v>CCC-038  Departamento del Trabajo y Recursos Humanos</v>
      </c>
      <c r="O19" s="3" t="s">
        <v>55</v>
      </c>
      <c r="P19" s="3" t="s">
        <v>56</v>
      </c>
    </row>
    <row r="20" spans="1:16" ht="15" customHeight="1" x14ac:dyDescent="0.25">
      <c r="A20" s="11" t="str">
        <f>IF(B20&gt;0,6,"")</f>
        <v/>
      </c>
      <c r="B20" s="114"/>
      <c r="C20" s="115"/>
      <c r="D20" s="12"/>
      <c r="E20" s="109"/>
      <c r="F20" s="13"/>
      <c r="G20" s="14" t="str">
        <f t="shared" si="1"/>
        <v/>
      </c>
      <c r="H20" s="15"/>
      <c r="I20" s="16" t="str">
        <f t="shared" si="3"/>
        <v/>
      </c>
      <c r="J20" s="17" t="str">
        <f t="shared" si="2"/>
        <v/>
      </c>
      <c r="N20" s="1" t="str">
        <f t="shared" si="0"/>
        <v>CCC-040  Municipio de Añasco</v>
      </c>
      <c r="O20" s="3" t="s">
        <v>57</v>
      </c>
      <c r="P20" s="3" t="s">
        <v>58</v>
      </c>
    </row>
    <row r="21" spans="1:16" ht="15" customHeight="1" x14ac:dyDescent="0.25">
      <c r="A21" s="11"/>
      <c r="B21" s="114"/>
      <c r="C21" s="115"/>
      <c r="D21" s="12"/>
      <c r="E21" s="109"/>
      <c r="F21" s="13"/>
      <c r="G21" s="14" t="str">
        <f t="shared" si="1"/>
        <v/>
      </c>
      <c r="H21" s="15"/>
      <c r="I21" s="16" t="str">
        <f t="shared" si="3"/>
        <v/>
      </c>
      <c r="J21" s="17" t="str">
        <f t="shared" si="2"/>
        <v/>
      </c>
      <c r="N21" s="1" t="str">
        <f t="shared" si="0"/>
        <v>CCC-041  YMCA de Ponce</v>
      </c>
      <c r="O21" s="3" t="s">
        <v>59</v>
      </c>
      <c r="P21" s="3" t="s">
        <v>60</v>
      </c>
    </row>
    <row r="22" spans="1:16" ht="15" customHeight="1" x14ac:dyDescent="0.25">
      <c r="A22" s="11"/>
      <c r="B22" s="114"/>
      <c r="C22" s="115"/>
      <c r="D22" s="12"/>
      <c r="E22" s="109"/>
      <c r="F22" s="13"/>
      <c r="G22" s="14" t="str">
        <f t="shared" si="1"/>
        <v/>
      </c>
      <c r="H22" s="15"/>
      <c r="I22" s="16" t="str">
        <f t="shared" si="3"/>
        <v/>
      </c>
      <c r="J22" s="17" t="str">
        <f t="shared" si="2"/>
        <v/>
      </c>
      <c r="N22" s="1" t="str">
        <f t="shared" si="0"/>
        <v xml:space="preserve">CCC-042  Nido de Amor </v>
      </c>
      <c r="O22" s="3" t="s">
        <v>61</v>
      </c>
      <c r="P22" s="3" t="s">
        <v>62</v>
      </c>
    </row>
    <row r="23" spans="1:16" ht="15" customHeight="1" x14ac:dyDescent="0.25">
      <c r="A23" s="11"/>
      <c r="B23" s="18"/>
      <c r="C23" s="19"/>
      <c r="D23" s="12"/>
      <c r="E23" s="109"/>
      <c r="F23" s="13"/>
      <c r="G23" s="14" t="str">
        <f t="shared" si="1"/>
        <v/>
      </c>
      <c r="H23" s="15"/>
      <c r="I23" s="16" t="str">
        <f t="shared" si="3"/>
        <v/>
      </c>
      <c r="J23" s="17" t="str">
        <f t="shared" si="2"/>
        <v/>
      </c>
      <c r="O23" s="3"/>
      <c r="P23" s="3"/>
    </row>
    <row r="24" spans="1:16" ht="15" customHeight="1" x14ac:dyDescent="0.25">
      <c r="A24" s="11"/>
      <c r="B24" s="18"/>
      <c r="C24" s="19"/>
      <c r="D24" s="12"/>
      <c r="E24" s="109"/>
      <c r="F24" s="13"/>
      <c r="G24" s="14" t="str">
        <f t="shared" si="1"/>
        <v/>
      </c>
      <c r="H24" s="15"/>
      <c r="I24" s="16" t="str">
        <f t="shared" si="3"/>
        <v/>
      </c>
      <c r="J24" s="17" t="str">
        <f t="shared" si="2"/>
        <v/>
      </c>
      <c r="O24" s="3"/>
      <c r="P24" s="3"/>
    </row>
    <row r="25" spans="1:16" ht="15" customHeight="1" thickBot="1" x14ac:dyDescent="0.3">
      <c r="A25" s="20" t="str">
        <f>IF(B25&gt;0,16,"")</f>
        <v/>
      </c>
      <c r="B25" s="135"/>
      <c r="C25" s="136"/>
      <c r="D25" s="21"/>
      <c r="E25" s="22"/>
      <c r="F25" s="23"/>
      <c r="G25" s="24" t="str">
        <f t="shared" si="1"/>
        <v/>
      </c>
      <c r="H25" s="25"/>
      <c r="I25" s="26" t="str">
        <f t="shared" si="3"/>
        <v/>
      </c>
      <c r="J25" s="27" t="str">
        <f t="shared" si="2"/>
        <v/>
      </c>
      <c r="N25" s="1" t="str">
        <f t="shared" si="0"/>
        <v>CCC-047  Municipio de San Juan</v>
      </c>
      <c r="O25" s="3" t="s">
        <v>63</v>
      </c>
      <c r="P25" s="3" t="s">
        <v>64</v>
      </c>
    </row>
    <row r="26" spans="1:16" ht="15.75" thickBot="1" x14ac:dyDescent="0.3">
      <c r="A26" s="28"/>
      <c r="B26" s="28"/>
      <c r="C26" s="28"/>
      <c r="F26" s="29"/>
      <c r="G26" s="29"/>
      <c r="H26" s="29"/>
      <c r="I26" s="30"/>
      <c r="J26" s="49">
        <f>SUM(J15:J25)</f>
        <v>565</v>
      </c>
      <c r="N26" s="1" t="str">
        <f t="shared" si="0"/>
        <v>CCC-049  Municipio de Ponce</v>
      </c>
      <c r="O26" s="3" t="s">
        <v>65</v>
      </c>
      <c r="P26" s="3" t="s">
        <v>66</v>
      </c>
    </row>
    <row r="27" spans="1:16" ht="15" customHeight="1" x14ac:dyDescent="0.25">
      <c r="A27" s="31" t="s">
        <v>67</v>
      </c>
      <c r="B27" s="32"/>
      <c r="C27" s="32"/>
      <c r="D27" s="50"/>
      <c r="E27" s="137">
        <f>J26</f>
        <v>565</v>
      </c>
      <c r="F27" s="138"/>
      <c r="G27" s="142" t="s">
        <v>68</v>
      </c>
      <c r="H27" s="143"/>
      <c r="I27" s="143"/>
      <c r="J27" s="143"/>
      <c r="N27" s="1" t="str">
        <f t="shared" si="0"/>
        <v>CCC-050  Prebisterio de San Juan</v>
      </c>
      <c r="O27" s="3" t="s">
        <v>69</v>
      </c>
      <c r="P27" s="3" t="s">
        <v>70</v>
      </c>
    </row>
    <row r="28" spans="1:16" ht="15" customHeight="1" x14ac:dyDescent="0.25">
      <c r="A28" s="31" t="s">
        <v>71</v>
      </c>
      <c r="B28" s="32"/>
      <c r="C28" s="32"/>
      <c r="D28" s="33"/>
      <c r="E28" s="149">
        <f>E27/2080</f>
        <v>0.27163461538461536</v>
      </c>
      <c r="F28" s="138"/>
      <c r="G28" s="142" t="s">
        <v>72</v>
      </c>
      <c r="H28" s="143"/>
      <c r="I28" s="143"/>
      <c r="N28" s="1" t="str">
        <f t="shared" si="0"/>
        <v>CCC-051  Municipio de Mayaguez</v>
      </c>
      <c r="O28" s="3" t="s">
        <v>73</v>
      </c>
      <c r="P28" s="3" t="s">
        <v>74</v>
      </c>
    </row>
    <row r="29" spans="1:16" ht="15" customHeight="1" x14ac:dyDescent="0.25">
      <c r="A29" s="31" t="s">
        <v>75</v>
      </c>
      <c r="B29" s="32"/>
      <c r="C29" s="32"/>
      <c r="D29" s="33"/>
      <c r="E29" s="5"/>
      <c r="N29" s="1" t="str">
        <f t="shared" si="0"/>
        <v xml:space="preserve">CCC-052  Municipio de Bayamón HS Y </v>
      </c>
      <c r="O29" s="3" t="s">
        <v>76</v>
      </c>
      <c r="P29" s="3" t="s">
        <v>77</v>
      </c>
    </row>
    <row r="30" spans="1:16" ht="15" customHeight="1" x14ac:dyDescent="0.25">
      <c r="A30" s="31" t="s">
        <v>78</v>
      </c>
      <c r="B30" s="32"/>
      <c r="C30" s="32"/>
      <c r="D30" s="33"/>
      <c r="E30" s="144">
        <v>35</v>
      </c>
      <c r="F30" s="145"/>
      <c r="G30" s="51" t="s">
        <v>79</v>
      </c>
      <c r="H30" s="52"/>
      <c r="I30" s="52"/>
      <c r="J30" s="52"/>
      <c r="N30" s="1" t="str">
        <f t="shared" si="0"/>
        <v>CCC-053  Jardín Los Duendecitos</v>
      </c>
      <c r="O30" s="3" t="s">
        <v>80</v>
      </c>
      <c r="P30" s="3" t="s">
        <v>81</v>
      </c>
    </row>
    <row r="31" spans="1:16" ht="15" customHeight="1" x14ac:dyDescent="0.25">
      <c r="A31" s="31" t="s">
        <v>82</v>
      </c>
      <c r="B31" s="32"/>
      <c r="C31" s="32"/>
      <c r="D31" s="33"/>
      <c r="E31" s="144">
        <v>30</v>
      </c>
      <c r="F31" s="145"/>
      <c r="G31" s="51" t="s">
        <v>83</v>
      </c>
      <c r="H31" s="52"/>
      <c r="I31" s="52"/>
      <c r="J31" s="52"/>
      <c r="N31" s="1" t="str">
        <f t="shared" si="0"/>
        <v>CCC-054  Administración de Familias y Niños</v>
      </c>
      <c r="O31" s="3" t="s">
        <v>84</v>
      </c>
      <c r="P31" s="3" t="s">
        <v>85</v>
      </c>
    </row>
    <row r="32" spans="1:16" ht="15" customHeight="1" x14ac:dyDescent="0.25">
      <c r="A32" s="31" t="s">
        <v>86</v>
      </c>
      <c r="B32" s="32"/>
      <c r="C32" s="32"/>
      <c r="D32" s="33"/>
      <c r="E32" s="146">
        <f>ROUND((E31/150),6)</f>
        <v>0.2</v>
      </c>
      <c r="F32" s="138"/>
      <c r="N32" s="1" t="str">
        <f t="shared" si="0"/>
        <v xml:space="preserve">CCC-055  El Regazo Sor Isolina </v>
      </c>
      <c r="O32" s="3" t="s">
        <v>87</v>
      </c>
      <c r="P32" s="3" t="s">
        <v>88</v>
      </c>
    </row>
    <row r="33" spans="1:16" ht="15" customHeight="1" x14ac:dyDescent="0.25">
      <c r="A33" s="31" t="s">
        <v>89</v>
      </c>
      <c r="B33" s="32"/>
      <c r="C33" s="32"/>
      <c r="D33" s="33"/>
      <c r="E33" s="146">
        <f>E31/25</f>
        <v>1.2</v>
      </c>
      <c r="F33" s="138"/>
      <c r="N33" s="1" t="str">
        <f t="shared" si="0"/>
        <v>CCC-061  Municipio de Guayanilla</v>
      </c>
      <c r="O33" s="3" t="s">
        <v>90</v>
      </c>
      <c r="P33" s="3" t="s">
        <v>91</v>
      </c>
    </row>
    <row r="34" spans="1:16" ht="15" customHeight="1" x14ac:dyDescent="0.25">
      <c r="A34" s="31" t="s">
        <v>92</v>
      </c>
      <c r="B34" s="32"/>
      <c r="C34" s="32"/>
      <c r="D34" s="33"/>
      <c r="E34" s="147" t="str">
        <f>E32&amp;" - "&amp;E33</f>
        <v>0.2 - 1.2</v>
      </c>
      <c r="F34" s="148"/>
      <c r="N34" s="1" t="str">
        <f t="shared" si="0"/>
        <v>CCC-063  Universidad de Puerto Rico en Cayey</v>
      </c>
      <c r="O34" s="3" t="s">
        <v>93</v>
      </c>
      <c r="P34" s="3" t="s">
        <v>94</v>
      </c>
    </row>
    <row r="35" spans="1:16" ht="15" customHeight="1" x14ac:dyDescent="0.25">
      <c r="A35" s="31" t="s">
        <v>95</v>
      </c>
      <c r="B35" s="32"/>
      <c r="C35" s="32"/>
      <c r="D35" s="33"/>
      <c r="E35" s="147" t="str">
        <f>IF((E28+0.01)&lt;E32,"NO","SI")</f>
        <v>SI</v>
      </c>
      <c r="F35" s="148"/>
      <c r="N35" s="1" t="str">
        <f t="shared" si="0"/>
        <v>CCC-064  Municipio de Quebradillas</v>
      </c>
      <c r="O35" s="3" t="s">
        <v>96</v>
      </c>
      <c r="P35" s="3" t="s">
        <v>97</v>
      </c>
    </row>
    <row r="36" spans="1:16" ht="15" customHeight="1" x14ac:dyDescent="0.25">
      <c r="A36" s="31" t="s">
        <v>98</v>
      </c>
      <c r="B36" s="32"/>
      <c r="C36" s="32"/>
      <c r="D36" s="33"/>
      <c r="E36" s="139"/>
      <c r="F36" s="140"/>
      <c r="G36" s="142" t="s">
        <v>99</v>
      </c>
      <c r="H36" s="143"/>
      <c r="I36" s="143"/>
      <c r="N36" s="1" t="str">
        <f t="shared" si="0"/>
        <v>CCC-065  Servicios Sociales Episcopales</v>
      </c>
      <c r="O36" s="3" t="s">
        <v>100</v>
      </c>
      <c r="P36" s="3" t="s">
        <v>101</v>
      </c>
    </row>
    <row r="37" spans="1:16" ht="15" customHeight="1" x14ac:dyDescent="0.25">
      <c r="A37" s="31" t="s">
        <v>102</v>
      </c>
      <c r="B37" s="32"/>
      <c r="C37" s="32"/>
      <c r="D37" s="33"/>
      <c r="E37" s="139"/>
      <c r="F37" s="141"/>
      <c r="G37" s="142" t="s">
        <v>99</v>
      </c>
      <c r="H37" s="143"/>
      <c r="I37" s="143"/>
      <c r="N37" s="1" t="str">
        <f t="shared" si="0"/>
        <v>CCC-066  Departamento de Justicia</v>
      </c>
      <c r="O37" s="3" t="s">
        <v>103</v>
      </c>
      <c r="P37" s="3" t="s">
        <v>104</v>
      </c>
    </row>
    <row r="38" spans="1:16" ht="15" x14ac:dyDescent="0.25">
      <c r="N38" s="1" t="str">
        <f t="shared" si="0"/>
        <v>CCC-067  Municipio de Guanica</v>
      </c>
      <c r="O38" s="3" t="s">
        <v>105</v>
      </c>
      <c r="P38" s="3" t="s">
        <v>106</v>
      </c>
    </row>
    <row r="39" spans="1:16" ht="15" x14ac:dyDescent="0.25">
      <c r="N39" s="1" t="str">
        <f t="shared" si="0"/>
        <v>CCC-068  Municipio de Culebra</v>
      </c>
      <c r="O39" s="3" t="s">
        <v>107</v>
      </c>
      <c r="P39" s="3" t="s">
        <v>108</v>
      </c>
    </row>
    <row r="40" spans="1:16" ht="15" x14ac:dyDescent="0.25">
      <c r="N40" s="1" t="str">
        <f t="shared" si="0"/>
        <v>CCC-070  UMET</v>
      </c>
      <c r="O40" s="3" t="s">
        <v>109</v>
      </c>
      <c r="P40" s="3" t="s">
        <v>110</v>
      </c>
    </row>
    <row r="41" spans="1:16" ht="15" x14ac:dyDescent="0.25">
      <c r="N41" s="1" t="str">
        <f t="shared" si="0"/>
        <v>CCC-073  Fundesco</v>
      </c>
      <c r="O41" s="3" t="s">
        <v>111</v>
      </c>
      <c r="P41" s="3" t="s">
        <v>112</v>
      </c>
    </row>
    <row r="42" spans="1:16" ht="15" x14ac:dyDescent="0.25">
      <c r="N42" s="1" t="str">
        <f t="shared" si="0"/>
        <v>CCC-074  Edén</v>
      </c>
      <c r="O42" s="3" t="s">
        <v>113</v>
      </c>
      <c r="P42" s="3" t="s">
        <v>114</v>
      </c>
    </row>
    <row r="43" spans="1:16" ht="15" x14ac:dyDescent="0.25">
      <c r="N43" s="1" t="str">
        <f t="shared" si="0"/>
        <v>CCC-075  Municipio de Fajardo</v>
      </c>
      <c r="O43" s="3" t="s">
        <v>115</v>
      </c>
      <c r="P43" s="3" t="s">
        <v>116</v>
      </c>
    </row>
    <row r="44" spans="1:16" ht="15" x14ac:dyDescent="0.25">
      <c r="N44" s="1" t="str">
        <f t="shared" si="0"/>
        <v>CCC-076  Municipio de Florida</v>
      </c>
      <c r="O44" s="3" t="s">
        <v>117</v>
      </c>
      <c r="P44" s="3" t="s">
        <v>118</v>
      </c>
    </row>
    <row r="45" spans="1:16" ht="15" x14ac:dyDescent="0.25">
      <c r="N45" s="1" t="str">
        <f t="shared" si="0"/>
        <v>CCC-077  YMCA de San Juan</v>
      </c>
      <c r="O45" s="3" t="s">
        <v>119</v>
      </c>
      <c r="P45" s="3" t="s">
        <v>120</v>
      </c>
    </row>
    <row r="46" spans="1:16" ht="15" x14ac:dyDescent="0.25">
      <c r="N46" s="1" t="str">
        <f t="shared" si="0"/>
        <v>CCC-079  Municipio de Aguada</v>
      </c>
      <c r="O46" s="3" t="s">
        <v>121</v>
      </c>
      <c r="P46" s="3" t="s">
        <v>122</v>
      </c>
    </row>
    <row r="47" spans="1:16" ht="15" x14ac:dyDescent="0.25">
      <c r="N47" s="1" t="str">
        <f t="shared" si="0"/>
        <v>CCC-080  Sueño Infantil San Lorenzo</v>
      </c>
      <c r="O47" s="3" t="s">
        <v>123</v>
      </c>
      <c r="P47" s="3" t="s">
        <v>124</v>
      </c>
    </row>
    <row r="48" spans="1:16" ht="15" x14ac:dyDescent="0.25">
      <c r="N48" s="1" t="str">
        <f t="shared" si="0"/>
        <v>CCC-081  Municipio de Humacao</v>
      </c>
      <c r="O48" s="3" t="s">
        <v>125</v>
      </c>
      <c r="P48" s="3" t="s">
        <v>126</v>
      </c>
    </row>
    <row r="49" spans="14:16" ht="15" x14ac:dyDescent="0.25">
      <c r="N49" s="1" t="str">
        <f t="shared" si="0"/>
        <v>CCC-083  Municipio de Vega Baja</v>
      </c>
      <c r="O49" s="3" t="s">
        <v>127</v>
      </c>
      <c r="P49" s="3" t="s">
        <v>128</v>
      </c>
    </row>
    <row r="50" spans="14:16" ht="15" x14ac:dyDescent="0.25">
      <c r="N50" s="1" t="str">
        <f t="shared" si="0"/>
        <v>CCC-084  Municipio de Juncos</v>
      </c>
      <c r="O50" s="3" t="s">
        <v>129</v>
      </c>
      <c r="P50" s="3" t="s">
        <v>130</v>
      </c>
    </row>
    <row r="51" spans="14:16" ht="15" x14ac:dyDescent="0.25">
      <c r="N51" s="1" t="str">
        <f t="shared" si="0"/>
        <v>CCC-085  Municipio de Toa Baja</v>
      </c>
      <c r="O51" s="3" t="s">
        <v>131</v>
      </c>
      <c r="P51" s="3" t="s">
        <v>132</v>
      </c>
    </row>
    <row r="52" spans="14:16" ht="15" x14ac:dyDescent="0.25">
      <c r="N52" s="1" t="str">
        <f t="shared" si="0"/>
        <v>CCC-087  Departamento de La Vivienda</v>
      </c>
      <c r="O52" s="3" t="s">
        <v>133</v>
      </c>
      <c r="P52" s="3" t="s">
        <v>134</v>
      </c>
    </row>
    <row r="53" spans="14:16" ht="15" x14ac:dyDescent="0.25">
      <c r="N53" s="1" t="str">
        <f t="shared" si="0"/>
        <v>CCC-089  Municipio de Cataño</v>
      </c>
      <c r="O53" s="3" t="s">
        <v>135</v>
      </c>
      <c r="P53" s="3" t="s">
        <v>136</v>
      </c>
    </row>
    <row r="54" spans="14:16" ht="15" x14ac:dyDescent="0.25">
      <c r="N54" s="1" t="str">
        <f t="shared" si="0"/>
        <v>CCC-090  Municipio de Loiza</v>
      </c>
      <c r="O54" s="3" t="s">
        <v>137</v>
      </c>
      <c r="P54" s="3" t="s">
        <v>138</v>
      </c>
    </row>
    <row r="55" spans="14:16" ht="15" x14ac:dyDescent="0.25">
      <c r="N55" s="1" t="str">
        <f t="shared" si="0"/>
        <v>CCC-092  Recinto Ciencias Medicas</v>
      </c>
      <c r="O55" s="3" t="s">
        <v>139</v>
      </c>
      <c r="P55" s="3" t="s">
        <v>140</v>
      </c>
    </row>
    <row r="56" spans="14:16" ht="15" x14ac:dyDescent="0.25">
      <c r="N56" s="1" t="str">
        <f t="shared" si="0"/>
        <v>CCC-093  Municipio de Aguas Buenas</v>
      </c>
      <c r="O56" s="3" t="s">
        <v>141</v>
      </c>
      <c r="P56" s="3" t="s">
        <v>142</v>
      </c>
    </row>
    <row r="57" spans="14:16" ht="15" x14ac:dyDescent="0.25">
      <c r="N57" s="1" t="str">
        <f t="shared" si="0"/>
        <v>CCC-098  Centro Desarrollo Infantil Yoguie, Inc.</v>
      </c>
      <c r="O57" s="3" t="s">
        <v>143</v>
      </c>
      <c r="P57" s="3" t="s">
        <v>144</v>
      </c>
    </row>
    <row r="58" spans="14:16" ht="15" x14ac:dyDescent="0.25">
      <c r="N58" s="1" t="str">
        <f t="shared" si="0"/>
        <v>CCC-099  Municipio de Arecibo</v>
      </c>
      <c r="O58" s="3" t="s">
        <v>145</v>
      </c>
      <c r="P58" s="3" t="s">
        <v>146</v>
      </c>
    </row>
    <row r="59" spans="14:16" ht="15" x14ac:dyDescent="0.25">
      <c r="N59" s="1" t="str">
        <f t="shared" si="0"/>
        <v>CCC-102  Universidad de Puerto Rico en Humacao</v>
      </c>
      <c r="O59" s="3" t="s">
        <v>147</v>
      </c>
      <c r="P59" s="3" t="s">
        <v>148</v>
      </c>
    </row>
    <row r="60" spans="14:16" ht="15" x14ac:dyDescent="0.25">
      <c r="N60" s="1" t="str">
        <f t="shared" si="0"/>
        <v>CCC-108  Jardín Infantil Pibes Inc</v>
      </c>
      <c r="O60" s="3" t="s">
        <v>149</v>
      </c>
      <c r="P60" s="3" t="s">
        <v>150</v>
      </c>
    </row>
    <row r="61" spans="14:16" ht="15" x14ac:dyDescent="0.25">
      <c r="N61" s="1" t="str">
        <f t="shared" si="0"/>
        <v>CCC-109  Pesebre de Belén</v>
      </c>
      <c r="O61" s="3" t="s">
        <v>151</v>
      </c>
      <c r="P61" s="3" t="s">
        <v>152</v>
      </c>
    </row>
    <row r="62" spans="14:16" ht="15" x14ac:dyDescent="0.25">
      <c r="N62" s="1" t="str">
        <f t="shared" si="0"/>
        <v xml:space="preserve">CCC-110  Municipio de Rincón </v>
      </c>
      <c r="O62" s="3" t="s">
        <v>153</v>
      </c>
      <c r="P62" s="3" t="s">
        <v>154</v>
      </c>
    </row>
    <row r="63" spans="14:16" ht="15" x14ac:dyDescent="0.25">
      <c r="N63" s="1" t="str">
        <f t="shared" si="0"/>
        <v>CCC-114  Happy Kids</v>
      </c>
      <c r="O63" s="3" t="s">
        <v>155</v>
      </c>
      <c r="P63" s="3" t="s">
        <v>156</v>
      </c>
    </row>
    <row r="64" spans="14:16" ht="15" x14ac:dyDescent="0.25">
      <c r="N64" s="1" t="str">
        <f t="shared" si="0"/>
        <v>CCC-115  Asamblea Virgilio Dávila</v>
      </c>
      <c r="O64" s="3" t="s">
        <v>157</v>
      </c>
      <c r="P64" s="3" t="s">
        <v>158</v>
      </c>
    </row>
    <row r="65" spans="14:16" ht="15" x14ac:dyDescent="0.25">
      <c r="N65" s="1" t="str">
        <f t="shared" si="0"/>
        <v>CCC-116  Municipio de Cayey</v>
      </c>
      <c r="O65" s="3" t="s">
        <v>159</v>
      </c>
      <c r="P65" s="3" t="s">
        <v>160</v>
      </c>
    </row>
    <row r="66" spans="14:16" ht="15" x14ac:dyDescent="0.25">
      <c r="N66" s="1" t="str">
        <f t="shared" ref="N66:N129" si="4">O66&amp;"  "&amp;P66</f>
        <v>CCC-120  Municipio de Comerio</v>
      </c>
      <c r="O66" s="3" t="s">
        <v>161</v>
      </c>
      <c r="P66" s="3" t="s">
        <v>162</v>
      </c>
    </row>
    <row r="67" spans="14:16" ht="15" x14ac:dyDescent="0.25">
      <c r="N67" s="1" t="str">
        <f t="shared" si="4"/>
        <v>CCC-121  Municipio de Gurabo</v>
      </c>
      <c r="O67" s="3" t="s">
        <v>163</v>
      </c>
      <c r="P67" s="3" t="s">
        <v>164</v>
      </c>
    </row>
    <row r="68" spans="14:16" ht="15" x14ac:dyDescent="0.25">
      <c r="N68" s="1" t="str">
        <f t="shared" si="4"/>
        <v>CCC-122  Mundo Infantil</v>
      </c>
      <c r="O68" s="3" t="s">
        <v>165</v>
      </c>
      <c r="P68" s="3" t="s">
        <v>166</v>
      </c>
    </row>
    <row r="69" spans="14:16" ht="15" x14ac:dyDescent="0.25">
      <c r="N69" s="1" t="str">
        <f t="shared" si="4"/>
        <v>CCC-123  Pachequín</v>
      </c>
      <c r="O69" s="3" t="s">
        <v>167</v>
      </c>
      <c r="P69" s="3" t="s">
        <v>168</v>
      </c>
    </row>
    <row r="70" spans="14:16" ht="15" x14ac:dyDescent="0.25">
      <c r="N70" s="1" t="str">
        <f t="shared" si="4"/>
        <v>CCC-124  Mi Pequeño Edén</v>
      </c>
      <c r="O70" s="3" t="s">
        <v>169</v>
      </c>
      <c r="P70" s="3" t="s">
        <v>170</v>
      </c>
    </row>
    <row r="71" spans="14:16" ht="15" x14ac:dyDescent="0.25">
      <c r="N71" s="1" t="str">
        <f t="shared" si="4"/>
        <v>CCC-125  Asociación Educativa de Culebra</v>
      </c>
      <c r="O71" s="3" t="s">
        <v>171</v>
      </c>
      <c r="P71" s="3" t="s">
        <v>172</v>
      </c>
    </row>
    <row r="72" spans="14:16" ht="15" x14ac:dyDescent="0.25">
      <c r="N72" s="1" t="str">
        <f t="shared" si="4"/>
        <v xml:space="preserve">CCC-128  Jardín de La Infancia </v>
      </c>
      <c r="O72" s="3" t="s">
        <v>173</v>
      </c>
      <c r="P72" s="3" t="s">
        <v>174</v>
      </c>
    </row>
    <row r="73" spans="14:16" ht="15" x14ac:dyDescent="0.25">
      <c r="N73" s="1" t="str">
        <f t="shared" si="4"/>
        <v>CCC-129  Municipio de Arroyo</v>
      </c>
      <c r="O73" s="3" t="s">
        <v>175</v>
      </c>
      <c r="P73" s="3" t="s">
        <v>176</v>
      </c>
    </row>
    <row r="74" spans="14:16" ht="15" x14ac:dyDescent="0.25">
      <c r="N74" s="1" t="str">
        <f t="shared" si="4"/>
        <v>CCC-131  Municipio de Coamo</v>
      </c>
      <c r="O74" s="3" t="s">
        <v>177</v>
      </c>
      <c r="P74" s="3" t="s">
        <v>178</v>
      </c>
    </row>
    <row r="75" spans="14:16" ht="15" x14ac:dyDescent="0.25">
      <c r="N75" s="1" t="str">
        <f t="shared" si="4"/>
        <v>CCC-137  Minicipio de Lajas</v>
      </c>
      <c r="O75" s="3" t="s">
        <v>179</v>
      </c>
      <c r="P75" s="3" t="s">
        <v>180</v>
      </c>
    </row>
    <row r="76" spans="14:16" ht="15" x14ac:dyDescent="0.25">
      <c r="N76" s="1" t="str">
        <f t="shared" si="4"/>
        <v>CCC-140  Municipio de Adjuntas</v>
      </c>
      <c r="O76" s="3" t="s">
        <v>181</v>
      </c>
      <c r="P76" s="3" t="s">
        <v>182</v>
      </c>
    </row>
    <row r="77" spans="14:16" ht="15" x14ac:dyDescent="0.25">
      <c r="N77" s="1" t="str">
        <f t="shared" si="4"/>
        <v>CCC-143  Fundación Para El Desarrollo Del Hogar Propio</v>
      </c>
      <c r="O77" s="3" t="s">
        <v>183</v>
      </c>
      <c r="P77" s="3" t="s">
        <v>184</v>
      </c>
    </row>
    <row r="78" spans="14:16" ht="15" x14ac:dyDescent="0.25">
      <c r="N78" s="1" t="str">
        <f t="shared" si="4"/>
        <v>CCC-149  Municipio de Toa Baja</v>
      </c>
      <c r="O78" s="3" t="s">
        <v>185</v>
      </c>
      <c r="P78" s="3" t="s">
        <v>132</v>
      </c>
    </row>
    <row r="79" spans="14:16" ht="15" x14ac:dyDescent="0.25">
      <c r="N79" s="1" t="str">
        <f t="shared" si="4"/>
        <v>CCC-150  Municipio de Guaynabo</v>
      </c>
      <c r="O79" s="3" t="s">
        <v>186</v>
      </c>
      <c r="P79" s="3" t="s">
        <v>187</v>
      </c>
    </row>
    <row r="80" spans="14:16" ht="15" x14ac:dyDescent="0.25">
      <c r="N80" s="1" t="str">
        <f t="shared" si="4"/>
        <v>CCC-154  Iglesia Bautista de Quintana</v>
      </c>
      <c r="O80" s="3" t="s">
        <v>188</v>
      </c>
      <c r="P80" s="3" t="s">
        <v>189</v>
      </c>
    </row>
    <row r="81" spans="14:16" ht="15" x14ac:dyDescent="0.25">
      <c r="N81" s="1" t="str">
        <f t="shared" si="4"/>
        <v>CCC-155  Primera Iglesia Bautista de Santurce</v>
      </c>
      <c r="O81" s="3" t="s">
        <v>190</v>
      </c>
      <c r="P81" s="3" t="s">
        <v>191</v>
      </c>
    </row>
    <row r="82" spans="14:16" ht="15" x14ac:dyDescent="0.25">
      <c r="N82" s="1" t="str">
        <f t="shared" si="4"/>
        <v>CCC-160  Municipio de Barceloneta</v>
      </c>
      <c r="O82" s="3" t="s">
        <v>192</v>
      </c>
      <c r="P82" s="3" t="s">
        <v>193</v>
      </c>
    </row>
    <row r="83" spans="14:16" ht="15" x14ac:dyDescent="0.25">
      <c r="N83" s="1" t="str">
        <f t="shared" si="4"/>
        <v>CCC-163  Centro de Servicios a la Juventud</v>
      </c>
      <c r="O83" s="3" t="s">
        <v>194</v>
      </c>
      <c r="P83" s="3" t="s">
        <v>195</v>
      </c>
    </row>
    <row r="84" spans="14:16" ht="15" x14ac:dyDescent="0.25">
      <c r="N84" s="1" t="str">
        <f t="shared" si="4"/>
        <v>CCC-164  Municipio de Ciales</v>
      </c>
      <c r="O84" s="3" t="s">
        <v>196</v>
      </c>
      <c r="P84" s="3" t="s">
        <v>197</v>
      </c>
    </row>
    <row r="85" spans="14:16" ht="15" x14ac:dyDescent="0.25">
      <c r="N85" s="1" t="str">
        <f t="shared" si="4"/>
        <v>CCC-165  Municipio de Río Grande</v>
      </c>
      <c r="O85" s="3" t="s">
        <v>198</v>
      </c>
      <c r="P85" s="3" t="s">
        <v>199</v>
      </c>
    </row>
    <row r="86" spans="14:16" ht="15" x14ac:dyDescent="0.25">
      <c r="N86" s="1" t="str">
        <f t="shared" si="4"/>
        <v>CCC-167  Municipio de Hatillo</v>
      </c>
      <c r="O86" s="3" t="s">
        <v>200</v>
      </c>
      <c r="P86" s="3" t="s">
        <v>201</v>
      </c>
    </row>
    <row r="87" spans="14:16" ht="15" x14ac:dyDescent="0.25">
      <c r="N87" s="1" t="str">
        <f t="shared" si="4"/>
        <v>CCC-169  Iniciativa Comunitaria de Arecibo</v>
      </c>
      <c r="O87" s="3" t="s">
        <v>202</v>
      </c>
      <c r="P87" s="3" t="s">
        <v>203</v>
      </c>
    </row>
    <row r="88" spans="14:16" ht="15" x14ac:dyDescent="0.25">
      <c r="N88" s="1" t="str">
        <f t="shared" si="4"/>
        <v>CCC-170  Municipio de Juana Diaz</v>
      </c>
      <c r="O88" s="3" t="s">
        <v>204</v>
      </c>
      <c r="P88" s="3" t="s">
        <v>205</v>
      </c>
    </row>
    <row r="89" spans="14:16" ht="15" x14ac:dyDescent="0.25">
      <c r="N89" s="1" t="str">
        <f t="shared" si="4"/>
        <v>CCC-172  Diocesis de Mayaguez</v>
      </c>
      <c r="O89" s="3" t="s">
        <v>206</v>
      </c>
      <c r="P89" s="3" t="s">
        <v>207</v>
      </c>
    </row>
    <row r="90" spans="14:16" ht="15" x14ac:dyDescent="0.25">
      <c r="N90" s="1" t="str">
        <f t="shared" si="4"/>
        <v>CCC-174  Titi  Milli Day Care, Inc</v>
      </c>
      <c r="O90" s="3" t="s">
        <v>208</v>
      </c>
      <c r="P90" s="3" t="s">
        <v>209</v>
      </c>
    </row>
    <row r="91" spans="14:16" ht="15" x14ac:dyDescent="0.25">
      <c r="N91" s="1" t="str">
        <f t="shared" si="4"/>
        <v>CCC-176  Municipio de Naguabo</v>
      </c>
      <c r="O91" s="3" t="s">
        <v>210</v>
      </c>
      <c r="P91" s="3" t="s">
        <v>211</v>
      </c>
    </row>
    <row r="92" spans="14:16" ht="15" x14ac:dyDescent="0.25">
      <c r="N92" s="1" t="str">
        <f t="shared" si="4"/>
        <v>CCC-177  Municipio de Barceloneta</v>
      </c>
      <c r="O92" s="3" t="s">
        <v>212</v>
      </c>
      <c r="P92" s="3" t="s">
        <v>193</v>
      </c>
    </row>
    <row r="93" spans="14:16" ht="15" x14ac:dyDescent="0.25">
      <c r="N93" s="1" t="str">
        <f t="shared" si="4"/>
        <v>CCC-179  Municipio de Cabo  Rojo</v>
      </c>
      <c r="O93" s="3" t="s">
        <v>213</v>
      </c>
      <c r="P93" s="3" t="s">
        <v>214</v>
      </c>
    </row>
    <row r="94" spans="14:16" ht="15" x14ac:dyDescent="0.25">
      <c r="N94" s="1" t="str">
        <f t="shared" si="4"/>
        <v>CCC-181  UMET Extended Child Care</v>
      </c>
      <c r="O94" s="3" t="s">
        <v>215</v>
      </c>
      <c r="P94" s="3" t="s">
        <v>216</v>
      </c>
    </row>
    <row r="95" spans="14:16" ht="15" x14ac:dyDescent="0.25">
      <c r="N95" s="1" t="str">
        <f t="shared" si="4"/>
        <v>CCC-182  Taller Educativo de Caguas</v>
      </c>
      <c r="O95" s="3" t="s">
        <v>217</v>
      </c>
      <c r="P95" s="3" t="s">
        <v>218</v>
      </c>
    </row>
    <row r="96" spans="14:16" ht="15" x14ac:dyDescent="0.25">
      <c r="N96" s="1" t="str">
        <f t="shared" si="4"/>
        <v>CCC-184  Municipio de Humacao</v>
      </c>
      <c r="O96" s="3" t="s">
        <v>219</v>
      </c>
      <c r="P96" s="3" t="s">
        <v>126</v>
      </c>
    </row>
    <row r="97" spans="14:16" ht="15" x14ac:dyDescent="0.25">
      <c r="N97" s="1" t="str">
        <f t="shared" si="4"/>
        <v>CCC-187  Puerto Rican Family Institute, Inc</v>
      </c>
      <c r="O97" s="3" t="s">
        <v>220</v>
      </c>
      <c r="P97" s="3" t="s">
        <v>221</v>
      </c>
    </row>
    <row r="98" spans="14:16" ht="15" x14ac:dyDescent="0.25">
      <c r="N98" s="1" t="str">
        <f t="shared" si="4"/>
        <v>CCC-188  El Guardian de Los Niños, Inc</v>
      </c>
      <c r="O98" s="3" t="s">
        <v>222</v>
      </c>
      <c r="P98" s="3" t="s">
        <v>223</v>
      </c>
    </row>
    <row r="99" spans="14:16" ht="15" x14ac:dyDescent="0.25">
      <c r="N99" s="1" t="str">
        <f t="shared" si="4"/>
        <v>CCC-189  Municipio de Yauco</v>
      </c>
      <c r="O99" s="3" t="s">
        <v>224</v>
      </c>
      <c r="P99" s="3" t="s">
        <v>225</v>
      </c>
    </row>
    <row r="100" spans="14:16" ht="15" x14ac:dyDescent="0.25">
      <c r="N100" s="1" t="str">
        <f t="shared" si="4"/>
        <v>CCC-191  Municipio de Santa Isabel</v>
      </c>
      <c r="O100" s="3" t="s">
        <v>226</v>
      </c>
      <c r="P100" s="3" t="s">
        <v>227</v>
      </c>
    </row>
    <row r="101" spans="14:16" ht="15" x14ac:dyDescent="0.25">
      <c r="N101" s="1" t="str">
        <f t="shared" si="4"/>
        <v>CCC-192  Municipio de Toa Alta</v>
      </c>
      <c r="O101" s="3" t="s">
        <v>228</v>
      </c>
      <c r="P101" s="3" t="s">
        <v>229</v>
      </c>
    </row>
    <row r="102" spans="14:16" ht="15" x14ac:dyDescent="0.25">
      <c r="N102" s="1" t="str">
        <f t="shared" si="4"/>
        <v>CCC-193  Municipio de San Lorenzo</v>
      </c>
      <c r="O102" s="3" t="s">
        <v>230</v>
      </c>
      <c r="P102" s="3" t="s">
        <v>231</v>
      </c>
    </row>
    <row r="103" spans="14:16" ht="15" x14ac:dyDescent="0.25">
      <c r="N103" s="1" t="str">
        <f t="shared" si="4"/>
        <v>CCC-194  Municipio de Yabucoa</v>
      </c>
      <c r="O103" s="3" t="s">
        <v>232</v>
      </c>
      <c r="P103" s="3" t="s">
        <v>233</v>
      </c>
    </row>
    <row r="104" spans="14:16" ht="15" x14ac:dyDescent="0.25">
      <c r="N104" s="1" t="str">
        <f t="shared" si="4"/>
        <v>CCC-196  Iglesia Metodista de Arroyo</v>
      </c>
      <c r="O104" s="3" t="s">
        <v>234</v>
      </c>
      <c r="P104" s="3" t="s">
        <v>235</v>
      </c>
    </row>
    <row r="105" spans="14:16" ht="15" x14ac:dyDescent="0.25">
      <c r="N105" s="1" t="str">
        <f t="shared" si="4"/>
        <v>CCC-198  PHS Municipio de Patillas</v>
      </c>
      <c r="O105" s="3" t="s">
        <v>236</v>
      </c>
      <c r="P105" s="3" t="s">
        <v>237</v>
      </c>
    </row>
    <row r="106" spans="14:16" ht="15" x14ac:dyDescent="0.25">
      <c r="N106" s="1" t="str">
        <f t="shared" si="4"/>
        <v>CCC-199  Municipio de Jayuya</v>
      </c>
      <c r="O106" s="3" t="s">
        <v>238</v>
      </c>
      <c r="P106" s="3" t="s">
        <v>239</v>
      </c>
    </row>
    <row r="107" spans="14:16" ht="15" x14ac:dyDescent="0.25">
      <c r="N107" s="1" t="str">
        <f t="shared" si="4"/>
        <v>CCC-200  Regalos de Amor, Inc</v>
      </c>
      <c r="O107" s="3" t="s">
        <v>240</v>
      </c>
      <c r="P107" s="3" t="s">
        <v>241</v>
      </c>
    </row>
    <row r="108" spans="14:16" ht="15" x14ac:dyDescent="0.25">
      <c r="N108" s="1" t="str">
        <f t="shared" si="4"/>
        <v>CCC-202  Cuido Materno de Titi Polly</v>
      </c>
      <c r="O108" s="3" t="s">
        <v>242</v>
      </c>
      <c r="P108" s="3" t="s">
        <v>243</v>
      </c>
    </row>
    <row r="109" spans="14:16" ht="15" x14ac:dyDescent="0.25">
      <c r="N109" s="1" t="str">
        <f t="shared" si="4"/>
        <v>CCC-204  Centro de Cuido Dulzura Infantil</v>
      </c>
      <c r="O109" s="3" t="s">
        <v>244</v>
      </c>
      <c r="P109" s="3" t="s">
        <v>245</v>
      </c>
    </row>
    <row r="110" spans="14:16" ht="15" x14ac:dyDescent="0.25">
      <c r="N110" s="1" t="str">
        <f t="shared" si="4"/>
        <v>CCC-205  Municipio de Isabela</v>
      </c>
      <c r="O110" s="3" t="s">
        <v>246</v>
      </c>
      <c r="P110" s="3" t="s">
        <v>247</v>
      </c>
    </row>
    <row r="111" spans="14:16" ht="15" x14ac:dyDescent="0.25">
      <c r="N111" s="1" t="str">
        <f t="shared" si="4"/>
        <v>CCC-206  Acción Social de Puerto Rico</v>
      </c>
      <c r="O111" s="3" t="s">
        <v>248</v>
      </c>
      <c r="P111" s="3" t="s">
        <v>249</v>
      </c>
    </row>
    <row r="112" spans="14:16" ht="15" x14ac:dyDescent="0.25">
      <c r="N112" s="1" t="str">
        <f t="shared" si="4"/>
        <v>CCC-207  Centro de Fortalecimiento Familiar ESCAPE</v>
      </c>
      <c r="O112" s="3" t="s">
        <v>250</v>
      </c>
      <c r="P112" s="3" t="s">
        <v>251</v>
      </c>
    </row>
    <row r="113" spans="14:16" ht="15" x14ac:dyDescent="0.25">
      <c r="N113" s="1" t="str">
        <f t="shared" si="4"/>
        <v>CCC-208  CDI Head Start</v>
      </c>
      <c r="O113" s="3" t="s">
        <v>252</v>
      </c>
      <c r="P113" s="3" t="s">
        <v>253</v>
      </c>
    </row>
    <row r="114" spans="14:16" ht="15" x14ac:dyDescent="0.25">
      <c r="N114" s="1" t="str">
        <f t="shared" si="4"/>
        <v>CCC-209  Agarraditos de La Mano</v>
      </c>
      <c r="O114" s="3" t="s">
        <v>254</v>
      </c>
      <c r="P114" s="3" t="s">
        <v>255</v>
      </c>
    </row>
    <row r="115" spans="14:16" ht="15" x14ac:dyDescent="0.25">
      <c r="N115" s="1" t="str">
        <f t="shared" si="4"/>
        <v>CCC-213  Alegría y Diversión Infantil</v>
      </c>
      <c r="O115" s="3" t="s">
        <v>256</v>
      </c>
      <c r="P115" s="3" t="s">
        <v>257</v>
      </c>
    </row>
    <row r="116" spans="14:16" ht="15" x14ac:dyDescent="0.25">
      <c r="N116" s="1" t="str">
        <f t="shared" si="4"/>
        <v>CCC-215  Arrullo Maternal, Inc</v>
      </c>
      <c r="O116" s="3" t="s">
        <v>258</v>
      </c>
      <c r="P116" s="3" t="s">
        <v>259</v>
      </c>
    </row>
    <row r="117" spans="14:16" ht="15" x14ac:dyDescent="0.25">
      <c r="N117" s="1" t="str">
        <f t="shared" si="4"/>
        <v>CCC-216  Castillo de Angeles, Inc</v>
      </c>
      <c r="O117" s="3" t="s">
        <v>260</v>
      </c>
      <c r="P117" s="3" t="s">
        <v>261</v>
      </c>
    </row>
    <row r="118" spans="14:16" ht="15" x14ac:dyDescent="0.25">
      <c r="N118" s="1" t="str">
        <f t="shared" si="4"/>
        <v>CCC-218  Paizo Didache</v>
      </c>
      <c r="O118" s="3" t="s">
        <v>262</v>
      </c>
      <c r="P118" s="3" t="s">
        <v>263</v>
      </c>
    </row>
    <row r="119" spans="14:16" ht="15" x14ac:dyDescent="0.25">
      <c r="N119" s="1" t="str">
        <f t="shared" si="4"/>
        <v>CCC-219  Love Kids</v>
      </c>
      <c r="O119" s="3" t="s">
        <v>264</v>
      </c>
      <c r="P119" s="3" t="s">
        <v>265</v>
      </c>
    </row>
    <row r="120" spans="14:16" ht="15" x14ac:dyDescent="0.25">
      <c r="N120" s="1" t="str">
        <f t="shared" si="4"/>
        <v>CCC-220  Heavenly Kids</v>
      </c>
      <c r="O120" s="3" t="s">
        <v>266</v>
      </c>
      <c r="P120" s="3" t="s">
        <v>267</v>
      </c>
    </row>
    <row r="121" spans="14:16" ht="15" x14ac:dyDescent="0.25">
      <c r="N121" s="1" t="str">
        <f t="shared" si="4"/>
        <v>CCC-223  Nanny's Day Care</v>
      </c>
      <c r="O121" s="3" t="s">
        <v>268</v>
      </c>
      <c r="P121" s="3" t="s">
        <v>269</v>
      </c>
    </row>
    <row r="122" spans="14:16" ht="15" x14ac:dyDescent="0.25">
      <c r="N122" s="1" t="str">
        <f t="shared" si="4"/>
        <v>CCC-224  Municipio de Sabana Grande</v>
      </c>
      <c r="O122" s="3" t="s">
        <v>270</v>
      </c>
      <c r="P122" s="3" t="s">
        <v>50</v>
      </c>
    </row>
    <row r="123" spans="14:16" ht="15" x14ac:dyDescent="0.25">
      <c r="N123" s="1" t="str">
        <f t="shared" si="4"/>
        <v>CCC-225  Centro Educativo Siempre  Niños, Inc</v>
      </c>
      <c r="O123" s="3" t="s">
        <v>271</v>
      </c>
      <c r="P123" s="3" t="s">
        <v>272</v>
      </c>
    </row>
    <row r="124" spans="14:16" ht="15" x14ac:dyDescent="0.25">
      <c r="N124" s="1" t="str">
        <f t="shared" si="4"/>
        <v>CCC-227  Municipio de Canóvanas</v>
      </c>
      <c r="O124" s="3" t="s">
        <v>273</v>
      </c>
      <c r="P124" s="3" t="s">
        <v>274</v>
      </c>
    </row>
    <row r="125" spans="14:16" ht="15" x14ac:dyDescent="0.25">
      <c r="N125" s="1" t="str">
        <f t="shared" si="4"/>
        <v>CCC-228  Caritas  Felices</v>
      </c>
      <c r="O125" s="3" t="s">
        <v>275</v>
      </c>
      <c r="P125" s="3" t="s">
        <v>276</v>
      </c>
    </row>
    <row r="126" spans="14:16" ht="15" x14ac:dyDescent="0.25">
      <c r="N126" s="1" t="str">
        <f t="shared" si="4"/>
        <v>CCC-229  PR Special Comm Services</v>
      </c>
      <c r="O126" s="3" t="s">
        <v>277</v>
      </c>
      <c r="P126" s="3" t="s">
        <v>278</v>
      </c>
    </row>
    <row r="127" spans="14:16" ht="15" x14ac:dyDescent="0.25">
      <c r="N127" s="1" t="str">
        <f t="shared" si="4"/>
        <v>CCC-231  Centro de Cuidado Diurno Habacuc 3:2, Inc</v>
      </c>
      <c r="O127" s="3" t="s">
        <v>279</v>
      </c>
      <c r="P127" s="3" t="s">
        <v>280</v>
      </c>
    </row>
    <row r="128" spans="14:16" ht="15" x14ac:dyDescent="0.25">
      <c r="N128" s="1" t="str">
        <f t="shared" si="4"/>
        <v>CCC-232  Centro Paraíso Infantil de Jayuya</v>
      </c>
      <c r="O128" s="3" t="s">
        <v>281</v>
      </c>
      <c r="P128" s="3" t="s">
        <v>282</v>
      </c>
    </row>
    <row r="129" spans="14:16" ht="15" x14ac:dyDescent="0.25">
      <c r="N129" s="1" t="str">
        <f t="shared" si="4"/>
        <v>CCC-233  Centro Educativo de de Aprendizajes Multiples</v>
      </c>
      <c r="O129" s="3" t="s">
        <v>283</v>
      </c>
      <c r="P129" s="3" t="s">
        <v>284</v>
      </c>
    </row>
    <row r="130" spans="14:16" ht="15" x14ac:dyDescent="0.25">
      <c r="N130" s="1" t="str">
        <f t="shared" ref="N130:N163" si="5">O130&amp;"  "&amp;P130</f>
        <v>CCC-234  Preescolar Cooperativo de la USC</v>
      </c>
      <c r="O130" s="3" t="s">
        <v>285</v>
      </c>
      <c r="P130" s="3" t="s">
        <v>286</v>
      </c>
    </row>
    <row r="131" spans="14:16" ht="15" x14ac:dyDescent="0.25">
      <c r="N131" s="1" t="str">
        <f t="shared" si="5"/>
        <v>CCC-238  Little  Friends  Day  Care Corp</v>
      </c>
      <c r="O131" s="3" t="s">
        <v>287</v>
      </c>
      <c r="P131" s="3" t="s">
        <v>288</v>
      </c>
    </row>
    <row r="132" spans="14:16" ht="15" x14ac:dyDescent="0.25">
      <c r="N132" s="1" t="str">
        <f t="shared" si="5"/>
        <v>CCC-239  Municipio de Aguadilla</v>
      </c>
      <c r="O132" s="3" t="s">
        <v>289</v>
      </c>
      <c r="P132" s="3" t="s">
        <v>290</v>
      </c>
    </row>
    <row r="133" spans="14:16" ht="15" x14ac:dyDescent="0.25">
      <c r="N133" s="1" t="str">
        <f t="shared" si="5"/>
        <v>CCC-240  Municipio de Arecibo 2</v>
      </c>
      <c r="O133" s="3" t="s">
        <v>291</v>
      </c>
      <c r="P133" s="3" t="s">
        <v>292</v>
      </c>
    </row>
    <row r="134" spans="14:16" ht="15" x14ac:dyDescent="0.25">
      <c r="N134" s="1" t="str">
        <f t="shared" si="5"/>
        <v>CCC-241  Programa Avance en Puerto Rico</v>
      </c>
      <c r="O134" s="3" t="s">
        <v>293</v>
      </c>
      <c r="P134" s="3" t="s">
        <v>294</v>
      </c>
    </row>
    <row r="135" spans="14:16" ht="15" x14ac:dyDescent="0.25">
      <c r="N135" s="1" t="str">
        <f t="shared" si="5"/>
        <v>CCC-242  Municipio de Barceloneta 2</v>
      </c>
      <c r="O135" s="3" t="s">
        <v>295</v>
      </c>
      <c r="P135" s="3" t="s">
        <v>296</v>
      </c>
    </row>
    <row r="136" spans="14:16" ht="15" x14ac:dyDescent="0.25">
      <c r="N136" s="1" t="str">
        <f t="shared" si="5"/>
        <v>CCC-243  Municipio de Carolina</v>
      </c>
      <c r="O136" s="3" t="s">
        <v>297</v>
      </c>
      <c r="P136" s="3" t="s">
        <v>298</v>
      </c>
    </row>
    <row r="137" spans="14:16" ht="15" x14ac:dyDescent="0.25">
      <c r="N137" s="1" t="str">
        <f t="shared" si="5"/>
        <v>CCC-244  Municipio de Cayey</v>
      </c>
      <c r="O137" s="3" t="s">
        <v>299</v>
      </c>
      <c r="P137" s="3" t="s">
        <v>160</v>
      </c>
    </row>
    <row r="138" spans="14:16" ht="15" x14ac:dyDescent="0.25">
      <c r="N138" s="1" t="str">
        <f t="shared" si="5"/>
        <v>CCC-245  Consorcio del Noroeste</v>
      </c>
      <c r="O138" s="3" t="s">
        <v>300</v>
      </c>
      <c r="P138" s="3" t="s">
        <v>301</v>
      </c>
    </row>
    <row r="139" spans="14:16" ht="15" x14ac:dyDescent="0.25">
      <c r="N139" s="1" t="str">
        <f t="shared" si="5"/>
        <v>CCC-246  Municipio de Dorado</v>
      </c>
      <c r="O139" s="3" t="s">
        <v>302</v>
      </c>
      <c r="P139" s="3" t="s">
        <v>303</v>
      </c>
    </row>
    <row r="140" spans="14:16" ht="15" x14ac:dyDescent="0.25">
      <c r="N140" s="1" t="str">
        <f t="shared" si="5"/>
        <v>CCC-247  Municipio de Fajardo 1</v>
      </c>
      <c r="O140" s="3" t="s">
        <v>304</v>
      </c>
      <c r="P140" s="3" t="s">
        <v>305</v>
      </c>
    </row>
    <row r="141" spans="14:16" ht="15" x14ac:dyDescent="0.25">
      <c r="N141" s="1" t="str">
        <f t="shared" si="5"/>
        <v xml:space="preserve">CCC-248  Municipio de Guayama </v>
      </c>
      <c r="O141" s="3" t="s">
        <v>306</v>
      </c>
      <c r="P141" s="3" t="s">
        <v>307</v>
      </c>
    </row>
    <row r="142" spans="14:16" ht="15" x14ac:dyDescent="0.25">
      <c r="N142" s="1" t="str">
        <f t="shared" si="5"/>
        <v>CCC-249  Municipio de  Humacao</v>
      </c>
      <c r="O142" s="3" t="s">
        <v>308</v>
      </c>
      <c r="P142" s="3" t="s">
        <v>309</v>
      </c>
    </row>
    <row r="143" spans="14:16" ht="15" x14ac:dyDescent="0.25">
      <c r="N143" s="1" t="str">
        <f t="shared" si="5"/>
        <v>CCC-250  Municipio de Juana Diaz 2</v>
      </c>
      <c r="O143" s="3" t="s">
        <v>310</v>
      </c>
      <c r="P143" s="3" t="s">
        <v>311</v>
      </c>
    </row>
    <row r="144" spans="14:16" ht="15" x14ac:dyDescent="0.25">
      <c r="N144" s="1" t="str">
        <f t="shared" si="5"/>
        <v>CCC-251  Municipio de Manati</v>
      </c>
      <c r="O144" s="3" t="s">
        <v>312</v>
      </c>
      <c r="P144" s="3" t="s">
        <v>313</v>
      </c>
    </row>
    <row r="145" spans="14:16" ht="15" x14ac:dyDescent="0.25">
      <c r="N145" s="1" t="str">
        <f t="shared" si="5"/>
        <v>CCC-252  Municipio de Orocovis</v>
      </c>
      <c r="O145" s="3" t="s">
        <v>314</v>
      </c>
      <c r="P145" s="3" t="s">
        <v>315</v>
      </c>
    </row>
    <row r="146" spans="14:16" ht="15" x14ac:dyDescent="0.25">
      <c r="N146" s="1" t="str">
        <f t="shared" si="5"/>
        <v>CCC-253  Municipio de Peñuelas</v>
      </c>
      <c r="O146" s="3" t="s">
        <v>316</v>
      </c>
      <c r="P146" s="3" t="s">
        <v>317</v>
      </c>
    </row>
    <row r="147" spans="14:16" ht="15" x14ac:dyDescent="0.25">
      <c r="N147" s="1" t="str">
        <f t="shared" si="5"/>
        <v>CCC-254  Municipio de Sabana Grande</v>
      </c>
      <c r="O147" s="3" t="s">
        <v>318</v>
      </c>
      <c r="P147" s="3" t="s">
        <v>50</v>
      </c>
    </row>
    <row r="148" spans="14:16" ht="15" x14ac:dyDescent="0.25">
      <c r="N148" s="1" t="str">
        <f t="shared" si="5"/>
        <v>CCC-255  Fundacion para el Desarrollo del Hogar Propio, Inc</v>
      </c>
      <c r="O148" s="3" t="s">
        <v>319</v>
      </c>
      <c r="P148" s="3" t="s">
        <v>320</v>
      </c>
    </row>
    <row r="149" spans="14:16" ht="15" x14ac:dyDescent="0.25">
      <c r="N149" s="1" t="str">
        <f t="shared" si="5"/>
        <v>CCC-256  Municipio de San Sebastian</v>
      </c>
      <c r="O149" s="3" t="s">
        <v>321</v>
      </c>
      <c r="P149" s="3" t="s">
        <v>322</v>
      </c>
    </row>
    <row r="150" spans="14:16" ht="15" x14ac:dyDescent="0.25">
      <c r="N150" s="1" t="str">
        <f t="shared" si="5"/>
        <v>CCC-257  Municipio de Toa Baja 1</v>
      </c>
      <c r="O150" s="3" t="s">
        <v>323</v>
      </c>
      <c r="P150" s="3" t="s">
        <v>324</v>
      </c>
    </row>
    <row r="151" spans="14:16" ht="15" x14ac:dyDescent="0.25">
      <c r="N151" s="1" t="str">
        <f t="shared" si="5"/>
        <v>CCC-258  Municipio de Utuado</v>
      </c>
      <c r="O151" s="3" t="s">
        <v>325</v>
      </c>
      <c r="P151" s="3" t="s">
        <v>326</v>
      </c>
    </row>
    <row r="152" spans="14:16" ht="15" x14ac:dyDescent="0.25">
      <c r="N152" s="1" t="str">
        <f t="shared" si="5"/>
        <v>CCC-259  Municipio de Vega Baja</v>
      </c>
      <c r="O152" s="3" t="s">
        <v>327</v>
      </c>
      <c r="P152" s="3" t="s">
        <v>128</v>
      </c>
    </row>
    <row r="153" spans="14:16" ht="15" x14ac:dyDescent="0.25">
      <c r="N153" s="1" t="str">
        <f t="shared" si="5"/>
        <v>CCC-260  Friendship Place Day Care Center</v>
      </c>
      <c r="O153" s="3" t="s">
        <v>328</v>
      </c>
      <c r="P153" s="3" t="s">
        <v>329</v>
      </c>
    </row>
    <row r="154" spans="14:16" ht="15" x14ac:dyDescent="0.25">
      <c r="N154" s="1" t="str">
        <f t="shared" si="5"/>
        <v>CCC-261  Happy Angel</v>
      </c>
      <c r="O154" s="3" t="s">
        <v>330</v>
      </c>
      <c r="P154" s="3" t="s">
        <v>331</v>
      </c>
    </row>
    <row r="155" spans="14:16" ht="15" x14ac:dyDescent="0.25">
      <c r="N155" s="1" t="str">
        <f t="shared" si="5"/>
        <v>CCC-262  Titi Hilda's Day Care</v>
      </c>
      <c r="O155" s="3" t="s">
        <v>332</v>
      </c>
      <c r="P155" s="3" t="s">
        <v>333</v>
      </c>
    </row>
    <row r="156" spans="14:16" ht="15" x14ac:dyDescent="0.25">
      <c r="N156" s="1" t="str">
        <f t="shared" si="5"/>
        <v>CCC-263  La Casita de Yaniel</v>
      </c>
      <c r="O156" s="3" t="s">
        <v>334</v>
      </c>
      <c r="P156" s="3" t="s">
        <v>335</v>
      </c>
    </row>
    <row r="157" spans="14:16" ht="15" x14ac:dyDescent="0.25">
      <c r="N157" s="1" t="str">
        <f t="shared" si="5"/>
        <v>CCC-264  Pequeños Soñadores</v>
      </c>
      <c r="O157" s="3" t="s">
        <v>336</v>
      </c>
      <c r="P157" s="3" t="s">
        <v>337</v>
      </c>
    </row>
    <row r="158" spans="14:16" ht="15" x14ac:dyDescent="0.25">
      <c r="N158" s="1" t="str">
        <f t="shared" si="5"/>
        <v>CCC-265  Centro de Desarrollo Educativo y Deportivo, Inc</v>
      </c>
      <c r="O158" s="3" t="s">
        <v>338</v>
      </c>
      <c r="P158" s="3" t="s">
        <v>339</v>
      </c>
    </row>
    <row r="159" spans="14:16" ht="15" x14ac:dyDescent="0.25">
      <c r="N159" s="1" t="str">
        <f t="shared" si="5"/>
        <v>CCC-266  Kinder Kids Day Care &amp; Learning Center, Inc</v>
      </c>
      <c r="O159" s="3" t="s">
        <v>340</v>
      </c>
      <c r="P159" s="3" t="s">
        <v>341</v>
      </c>
    </row>
    <row r="160" spans="14:16" ht="15" x14ac:dyDescent="0.25">
      <c r="N160" s="1" t="str">
        <f t="shared" si="5"/>
        <v>CCC-267  Diversión y Alegría Infantil</v>
      </c>
      <c r="O160" s="3" t="s">
        <v>342</v>
      </c>
      <c r="P160" s="3" t="s">
        <v>343</v>
      </c>
    </row>
    <row r="161" spans="14:16" ht="15" x14ac:dyDescent="0.25">
      <c r="N161" s="1" t="str">
        <f t="shared" si="5"/>
        <v>CCC-268  Winnie's Special Place</v>
      </c>
      <c r="O161" s="3" t="s">
        <v>344</v>
      </c>
      <c r="P161" s="3" t="s">
        <v>345</v>
      </c>
    </row>
    <row r="162" spans="14:16" ht="15" x14ac:dyDescent="0.25">
      <c r="N162" s="1" t="str">
        <f t="shared" si="5"/>
        <v>ESC-001  Hogar  Nueva Mujer</v>
      </c>
      <c r="O162" s="3" t="s">
        <v>346</v>
      </c>
      <c r="P162" s="3" t="s">
        <v>347</v>
      </c>
    </row>
    <row r="163" spans="14:16" ht="15" x14ac:dyDescent="0.25">
      <c r="N163" s="1" t="str">
        <f t="shared" si="5"/>
        <v>FDC-002  A.D.S.E.F</v>
      </c>
      <c r="O163" s="3" t="s">
        <v>348</v>
      </c>
      <c r="P163" s="3" t="s">
        <v>349</v>
      </c>
    </row>
  </sheetData>
  <mergeCells count="31">
    <mergeCell ref="E36:F36"/>
    <mergeCell ref="E37:F37"/>
    <mergeCell ref="G27:J27"/>
    <mergeCell ref="G28:I28"/>
    <mergeCell ref="E30:F30"/>
    <mergeCell ref="E31:F31"/>
    <mergeCell ref="E32:F32"/>
    <mergeCell ref="E33:F33"/>
    <mergeCell ref="E34:F34"/>
    <mergeCell ref="E35:F35"/>
    <mergeCell ref="E28:F28"/>
    <mergeCell ref="G36:I36"/>
    <mergeCell ref="G37:I37"/>
    <mergeCell ref="B20:C20"/>
    <mergeCell ref="B21:C21"/>
    <mergeCell ref="B22:C22"/>
    <mergeCell ref="B25:C25"/>
    <mergeCell ref="E27:F27"/>
    <mergeCell ref="B19:C19"/>
    <mergeCell ref="A8:J8"/>
    <mergeCell ref="A11:B11"/>
    <mergeCell ref="C11:D11"/>
    <mergeCell ref="F11:G11"/>
    <mergeCell ref="H11:J11"/>
    <mergeCell ref="A12:B12"/>
    <mergeCell ref="C12:D12"/>
    <mergeCell ref="A14:C14"/>
    <mergeCell ref="B15:C15"/>
    <mergeCell ref="B16:C16"/>
    <mergeCell ref="B17:C17"/>
    <mergeCell ref="B18:C18"/>
  </mergeCells>
  <dataValidations count="1">
    <dataValidation allowBlank="1" showInputMessage="1" showErrorMessage="1" promptTitle="Seleccione el Auspiciador" sqref="C11:D11" xr:uid="{00000000-0002-0000-0000-000000000000}"/>
  </dataValidations>
  <printOptions horizontalCentered="1" verticalCentered="1"/>
  <pageMargins left="0" right="0" top="0" bottom="0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P161"/>
  <sheetViews>
    <sheetView showGridLines="0" tabSelected="1" zoomScaleNormal="100" workbookViewId="0">
      <selection activeCell="E17" sqref="E17"/>
    </sheetView>
  </sheetViews>
  <sheetFormatPr defaultRowHeight="12" x14ac:dyDescent="0.2"/>
  <cols>
    <col min="1" max="1" width="3.28515625" style="1" customWidth="1"/>
    <col min="2" max="2" width="20.7109375" style="1" customWidth="1"/>
    <col min="3" max="3" width="17.7109375" style="1" customWidth="1"/>
    <col min="4" max="4" width="28" style="1" customWidth="1"/>
    <col min="5" max="5" width="13.42578125" style="2" customWidth="1"/>
    <col min="6" max="6" width="14.5703125" style="2" bestFit="1" customWidth="1"/>
    <col min="7" max="7" width="13.5703125" style="2" customWidth="1"/>
    <col min="8" max="8" width="13.7109375" style="2" customWidth="1"/>
    <col min="9" max="9" width="14" style="2" customWidth="1"/>
    <col min="10" max="10" width="14" style="2" bestFit="1" customWidth="1"/>
    <col min="11" max="11" width="12.85546875" style="1" customWidth="1"/>
    <col min="12" max="12" width="14" style="1" bestFit="1" customWidth="1"/>
    <col min="13" max="13" width="9.140625" style="1"/>
    <col min="14" max="14" width="21" style="1" hidden="1" customWidth="1"/>
    <col min="15" max="15" width="0" style="1" hidden="1" customWidth="1"/>
    <col min="16" max="16" width="64" style="1" hidden="1" customWidth="1"/>
    <col min="17" max="16384" width="9.140625" style="1"/>
  </cols>
  <sheetData>
    <row r="1" spans="1:16" ht="15" x14ac:dyDescent="0.25">
      <c r="A1" s="54"/>
      <c r="B1" s="54"/>
      <c r="C1" s="54"/>
      <c r="D1" s="54"/>
      <c r="E1" s="55"/>
      <c r="F1" s="55"/>
      <c r="G1" s="55"/>
      <c r="H1" s="55"/>
      <c r="I1" s="55"/>
      <c r="J1" s="55"/>
      <c r="N1" s="1" t="str">
        <f>O1&amp;"  "&amp;P1</f>
        <v>CCC-001  Fort Buchanan</v>
      </c>
      <c r="O1" s="3" t="s">
        <v>0</v>
      </c>
      <c r="P1" s="3" t="s">
        <v>1</v>
      </c>
    </row>
    <row r="2" spans="1:16" ht="15" x14ac:dyDescent="0.25">
      <c r="A2" s="54"/>
      <c r="B2" s="54"/>
      <c r="C2" s="54"/>
      <c r="D2" s="54"/>
      <c r="E2" s="55"/>
      <c r="F2" s="55"/>
      <c r="G2" s="55"/>
      <c r="H2" s="55"/>
      <c r="I2" s="55"/>
      <c r="J2" s="55"/>
      <c r="N2" s="1" t="str">
        <f t="shared" ref="N2:N63" si="0">O2&amp;"  "&amp;P2</f>
        <v>CCC-002  Universidad de Puerto Rico</v>
      </c>
      <c r="O2" s="3" t="s">
        <v>2</v>
      </c>
      <c r="P2" s="3" t="s">
        <v>3</v>
      </c>
    </row>
    <row r="3" spans="1:16" ht="15" x14ac:dyDescent="0.25">
      <c r="A3" s="54"/>
      <c r="B3" s="54"/>
      <c r="C3" s="54"/>
      <c r="D3" s="54"/>
      <c r="E3" s="55"/>
      <c r="F3" s="55"/>
      <c r="G3" s="55"/>
      <c r="H3" s="55"/>
      <c r="I3" s="55"/>
      <c r="J3" s="55"/>
      <c r="N3" s="1" t="str">
        <f t="shared" si="0"/>
        <v>CCC-003  Municipio de Caguas</v>
      </c>
      <c r="O3" s="3" t="s">
        <v>4</v>
      </c>
      <c r="P3" s="3" t="s">
        <v>5</v>
      </c>
    </row>
    <row r="4" spans="1:16" ht="15" x14ac:dyDescent="0.25">
      <c r="A4" s="54"/>
      <c r="B4" s="54"/>
      <c r="C4" s="54"/>
      <c r="D4" s="54"/>
      <c r="E4" s="55"/>
      <c r="F4" s="55"/>
      <c r="G4" s="55"/>
      <c r="H4" s="55"/>
      <c r="I4" s="55"/>
      <c r="J4" s="55"/>
      <c r="N4" s="1" t="str">
        <f t="shared" si="0"/>
        <v>CCC-005  Tercera Iglesia Presbiteriana</v>
      </c>
      <c r="O4" s="3" t="s">
        <v>6</v>
      </c>
      <c r="P4" s="3" t="s">
        <v>7</v>
      </c>
    </row>
    <row r="5" spans="1:16" ht="15" x14ac:dyDescent="0.25">
      <c r="A5" s="54"/>
      <c r="B5" s="54"/>
      <c r="C5" s="54"/>
      <c r="D5" s="54"/>
      <c r="E5" s="55"/>
      <c r="F5" s="55"/>
      <c r="G5" s="55"/>
      <c r="H5" s="55"/>
      <c r="I5" s="55"/>
      <c r="J5" s="55"/>
      <c r="N5" s="1" t="str">
        <f t="shared" si="0"/>
        <v>CCC-012  Programa Avance</v>
      </c>
      <c r="O5" s="3" t="s">
        <v>8</v>
      </c>
      <c r="P5" s="3" t="s">
        <v>9</v>
      </c>
    </row>
    <row r="6" spans="1:16" ht="15" x14ac:dyDescent="0.25">
      <c r="A6" s="54"/>
      <c r="B6" s="54"/>
      <c r="C6" s="54"/>
      <c r="D6" s="54"/>
      <c r="E6" s="55"/>
      <c r="F6" s="55"/>
      <c r="G6" s="55"/>
      <c r="H6" s="55"/>
      <c r="I6" s="55"/>
      <c r="J6" s="55"/>
      <c r="N6" s="1" t="str">
        <f t="shared" si="0"/>
        <v xml:space="preserve">CCC-013  Municipio San Sebastian </v>
      </c>
      <c r="O6" s="3" t="s">
        <v>10</v>
      </c>
      <c r="P6" s="3" t="s">
        <v>11</v>
      </c>
    </row>
    <row r="7" spans="1:16" ht="15" x14ac:dyDescent="0.25">
      <c r="A7" s="155" t="s">
        <v>350</v>
      </c>
      <c r="B7" s="155"/>
      <c r="C7" s="155"/>
      <c r="D7" s="155"/>
      <c r="E7" s="155"/>
      <c r="F7" s="85" t="s">
        <v>375</v>
      </c>
      <c r="G7" s="84"/>
      <c r="H7" s="84"/>
      <c r="I7" s="84"/>
      <c r="J7" s="84"/>
      <c r="N7" s="1" t="str">
        <f t="shared" si="0"/>
        <v>CCC-020  UPR Laboratorio de Infantes y Maternales</v>
      </c>
      <c r="O7" s="3" t="s">
        <v>15</v>
      </c>
      <c r="P7" s="3" t="s">
        <v>16</v>
      </c>
    </row>
    <row r="8" spans="1:16" ht="15" x14ac:dyDescent="0.25">
      <c r="A8" s="54"/>
      <c r="B8" s="54"/>
      <c r="C8" s="54"/>
      <c r="D8" s="54"/>
      <c r="E8" s="55"/>
      <c r="F8" s="55"/>
      <c r="G8" s="55"/>
      <c r="H8" s="55"/>
      <c r="I8" s="55"/>
      <c r="J8" s="55"/>
      <c r="N8" s="1" t="str">
        <f t="shared" si="0"/>
        <v>CCC-021  Municipio de Maunabo</v>
      </c>
      <c r="O8" s="3" t="s">
        <v>17</v>
      </c>
      <c r="P8" s="3" t="s">
        <v>18</v>
      </c>
    </row>
    <row r="9" spans="1:16" ht="24.75" customHeight="1" x14ac:dyDescent="0.25">
      <c r="A9" s="162" t="s">
        <v>21</v>
      </c>
      <c r="B9" s="163"/>
      <c r="C9" s="164" t="s">
        <v>376</v>
      </c>
      <c r="D9" s="161"/>
      <c r="E9" s="110"/>
      <c r="F9" s="165" t="s">
        <v>23</v>
      </c>
      <c r="G9" s="166"/>
      <c r="H9" s="167" t="s">
        <v>374</v>
      </c>
      <c r="I9" s="168"/>
      <c r="J9" s="168"/>
      <c r="N9" s="1" t="str">
        <f t="shared" si="0"/>
        <v>CCC-025  Municipio de Cidra</v>
      </c>
      <c r="O9" s="3" t="s">
        <v>25</v>
      </c>
      <c r="P9" s="3" t="s">
        <v>26</v>
      </c>
    </row>
    <row r="10" spans="1:16" ht="15" x14ac:dyDescent="0.25">
      <c r="A10" s="158" t="s">
        <v>27</v>
      </c>
      <c r="B10" s="159"/>
      <c r="C10" s="160" t="s">
        <v>373</v>
      </c>
      <c r="D10" s="161"/>
      <c r="E10" s="110"/>
      <c r="F10" s="56"/>
      <c r="G10" s="56"/>
      <c r="H10" s="55"/>
      <c r="I10" s="55"/>
      <c r="J10" s="55"/>
      <c r="N10" s="1" t="str">
        <f t="shared" si="0"/>
        <v xml:space="preserve">CCC-027  Municipio de Isabela </v>
      </c>
      <c r="O10" s="3" t="s">
        <v>29</v>
      </c>
      <c r="P10" s="3" t="s">
        <v>30</v>
      </c>
    </row>
    <row r="11" spans="1:16" ht="15.75" thickBot="1" x14ac:dyDescent="0.3">
      <c r="A11" s="54"/>
      <c r="B11" s="54"/>
      <c r="C11" s="54"/>
      <c r="D11" s="54"/>
      <c r="E11" s="55"/>
      <c r="F11" s="55"/>
      <c r="G11" s="55"/>
      <c r="H11" s="55"/>
      <c r="I11" s="55"/>
      <c r="J11" s="55"/>
      <c r="N11" s="1" t="str">
        <f t="shared" si="0"/>
        <v>CCC-029  Municipio de  Hormigueros</v>
      </c>
      <c r="O11" s="3" t="s">
        <v>31</v>
      </c>
      <c r="P11" s="3" t="s">
        <v>32</v>
      </c>
    </row>
    <row r="12" spans="1:16" s="9" customFormat="1" ht="36.75" thickBot="1" x14ac:dyDescent="0.3">
      <c r="A12" s="169" t="s">
        <v>33</v>
      </c>
      <c r="B12" s="170"/>
      <c r="C12" s="171"/>
      <c r="D12" s="57" t="s">
        <v>34</v>
      </c>
      <c r="E12" s="57" t="s">
        <v>35</v>
      </c>
      <c r="F12" s="57" t="s">
        <v>36</v>
      </c>
      <c r="G12" s="58" t="s">
        <v>37</v>
      </c>
      <c r="H12" s="57" t="s">
        <v>38</v>
      </c>
      <c r="I12" s="58" t="s">
        <v>39</v>
      </c>
      <c r="J12" s="59" t="s">
        <v>40</v>
      </c>
      <c r="N12" s="1" t="str">
        <f t="shared" si="0"/>
        <v>CCC-031  ABC Infantil</v>
      </c>
      <c r="O12" s="3" t="s">
        <v>41</v>
      </c>
      <c r="P12" s="3" t="s">
        <v>42</v>
      </c>
    </row>
    <row r="13" spans="1:16" ht="15" customHeight="1" thickBot="1" x14ac:dyDescent="0.3">
      <c r="A13" s="60" t="str">
        <f>IF(B13&gt;0,1,"")</f>
        <v/>
      </c>
      <c r="B13" s="134"/>
      <c r="C13" s="134"/>
      <c r="D13" s="112" t="s">
        <v>377</v>
      </c>
      <c r="E13" s="38">
        <v>8</v>
      </c>
      <c r="F13" s="39">
        <v>105</v>
      </c>
      <c r="G13" s="61">
        <f>IF(E13=0,"",E13*F13)</f>
        <v>840</v>
      </c>
      <c r="H13" s="41">
        <v>824</v>
      </c>
      <c r="I13" s="62">
        <f>IF(G13="","",H13/G13)</f>
        <v>0.98095238095238091</v>
      </c>
      <c r="J13" s="63">
        <f>IF(G13="","",G13-H13)</f>
        <v>16</v>
      </c>
      <c r="N13" s="1" t="str">
        <f t="shared" si="0"/>
        <v>CCC-032  Jardin Infantil Isa, Inc.</v>
      </c>
      <c r="O13" s="3" t="s">
        <v>45</v>
      </c>
      <c r="P13" s="3" t="s">
        <v>46</v>
      </c>
    </row>
    <row r="14" spans="1:16" ht="15" customHeight="1" x14ac:dyDescent="0.25">
      <c r="A14" s="60" t="str">
        <f>IF(B14&gt;0,2,"")</f>
        <v/>
      </c>
      <c r="B14" s="115"/>
      <c r="C14" s="115"/>
      <c r="D14" s="113" t="s">
        <v>378</v>
      </c>
      <c r="E14" s="109">
        <v>8</v>
      </c>
      <c r="F14" s="13">
        <v>105</v>
      </c>
      <c r="G14" s="65">
        <f t="shared" ref="G14:G23" si="1">IF(E14=0,"",E14*F14)</f>
        <v>840</v>
      </c>
      <c r="H14" s="15">
        <v>824</v>
      </c>
      <c r="I14" s="62">
        <f>IF(G14="","",H14/G14)</f>
        <v>0.98095238095238091</v>
      </c>
      <c r="J14" s="66">
        <f t="shared" ref="J14:J23" si="2">IF(G14="","",G14-H14)</f>
        <v>16</v>
      </c>
      <c r="N14" s="1" t="str">
        <f t="shared" si="0"/>
        <v>CCC-035  Municipio de Sabana Grande</v>
      </c>
      <c r="O14" s="3" t="s">
        <v>49</v>
      </c>
      <c r="P14" s="3" t="s">
        <v>50</v>
      </c>
    </row>
    <row r="15" spans="1:16" ht="15" customHeight="1" x14ac:dyDescent="0.25">
      <c r="A15" s="60" t="str">
        <f>IF(B15&gt;0,3,"")</f>
        <v/>
      </c>
      <c r="B15" s="115"/>
      <c r="C15" s="115"/>
      <c r="D15" s="113" t="s">
        <v>379</v>
      </c>
      <c r="E15" s="109">
        <v>8</v>
      </c>
      <c r="F15" s="13">
        <v>105</v>
      </c>
      <c r="G15" s="65">
        <f t="shared" si="1"/>
        <v>840</v>
      </c>
      <c r="H15" s="15">
        <v>824</v>
      </c>
      <c r="I15" s="67">
        <f t="shared" ref="I15:I23" si="3">IF(G15="","",H15/G15)</f>
        <v>0.98095238095238091</v>
      </c>
      <c r="J15" s="66">
        <f t="shared" si="2"/>
        <v>16</v>
      </c>
      <c r="N15" s="1" t="str">
        <f t="shared" si="0"/>
        <v>CCC-036  Municipio de Morovis</v>
      </c>
      <c r="O15" s="3" t="s">
        <v>51</v>
      </c>
      <c r="P15" s="3" t="s">
        <v>52</v>
      </c>
    </row>
    <row r="16" spans="1:16" ht="15" customHeight="1" x14ac:dyDescent="0.25">
      <c r="A16" s="60" t="str">
        <f>IF(B16&gt;0,4,"")</f>
        <v/>
      </c>
      <c r="B16" s="114"/>
      <c r="C16" s="115"/>
      <c r="D16" s="12"/>
      <c r="E16" s="109"/>
      <c r="F16" s="13"/>
      <c r="G16" s="65" t="str">
        <f t="shared" si="1"/>
        <v/>
      </c>
      <c r="H16" s="15"/>
      <c r="I16" s="67" t="str">
        <f t="shared" si="3"/>
        <v/>
      </c>
      <c r="J16" s="66" t="str">
        <f t="shared" si="2"/>
        <v/>
      </c>
      <c r="N16" s="1" t="str">
        <f t="shared" si="0"/>
        <v>CCC-037  New York Foundling</v>
      </c>
      <c r="O16" s="3" t="s">
        <v>53</v>
      </c>
      <c r="P16" s="3" t="s">
        <v>54</v>
      </c>
    </row>
    <row r="17" spans="1:16" ht="15" customHeight="1" x14ac:dyDescent="0.25">
      <c r="A17" s="60" t="str">
        <f>IF(B17&gt;0,5,"")</f>
        <v/>
      </c>
      <c r="B17" s="114"/>
      <c r="C17" s="115"/>
      <c r="D17" s="12"/>
      <c r="E17" s="109"/>
      <c r="F17" s="13"/>
      <c r="G17" s="65" t="str">
        <f t="shared" si="1"/>
        <v/>
      </c>
      <c r="H17" s="15"/>
      <c r="I17" s="67" t="str">
        <f t="shared" si="3"/>
        <v/>
      </c>
      <c r="J17" s="66" t="str">
        <f t="shared" si="2"/>
        <v/>
      </c>
      <c r="N17" s="1" t="str">
        <f t="shared" si="0"/>
        <v>CCC-038  Departamento del Trabajo y Recursos Humanos</v>
      </c>
      <c r="O17" s="3" t="s">
        <v>55</v>
      </c>
      <c r="P17" s="3" t="s">
        <v>56</v>
      </c>
    </row>
    <row r="18" spans="1:16" ht="15" customHeight="1" x14ac:dyDescent="0.25">
      <c r="A18" s="60" t="str">
        <f>IF(B18&gt;0,6,"")</f>
        <v/>
      </c>
      <c r="B18" s="114"/>
      <c r="C18" s="115"/>
      <c r="D18" s="12"/>
      <c r="E18" s="109"/>
      <c r="F18" s="13"/>
      <c r="G18" s="65" t="str">
        <f t="shared" si="1"/>
        <v/>
      </c>
      <c r="H18" s="15"/>
      <c r="I18" s="67" t="str">
        <f t="shared" si="3"/>
        <v/>
      </c>
      <c r="J18" s="66" t="str">
        <f t="shared" si="2"/>
        <v/>
      </c>
      <c r="N18" s="1" t="str">
        <f t="shared" si="0"/>
        <v>CCC-040  Municipio de Añasco</v>
      </c>
      <c r="O18" s="3" t="s">
        <v>57</v>
      </c>
      <c r="P18" s="3" t="s">
        <v>58</v>
      </c>
    </row>
    <row r="19" spans="1:16" ht="15" customHeight="1" x14ac:dyDescent="0.25">
      <c r="A19" s="60" t="str">
        <f>IF(B19&gt;0,7,"")</f>
        <v/>
      </c>
      <c r="B19" s="114"/>
      <c r="C19" s="115"/>
      <c r="D19" s="12"/>
      <c r="E19" s="109"/>
      <c r="F19" s="13"/>
      <c r="G19" s="65" t="str">
        <f t="shared" si="1"/>
        <v/>
      </c>
      <c r="H19" s="15"/>
      <c r="I19" s="67" t="str">
        <f t="shared" si="3"/>
        <v/>
      </c>
      <c r="J19" s="66" t="str">
        <f t="shared" si="2"/>
        <v/>
      </c>
      <c r="N19" s="1" t="str">
        <f t="shared" si="0"/>
        <v>CCC-041  YMCA de Ponce</v>
      </c>
      <c r="O19" s="3" t="s">
        <v>59</v>
      </c>
      <c r="P19" s="3" t="s">
        <v>60</v>
      </c>
    </row>
    <row r="20" spans="1:16" ht="15" customHeight="1" x14ac:dyDescent="0.25">
      <c r="A20" s="60" t="str">
        <f>IF(B20&gt;0,8,"")</f>
        <v/>
      </c>
      <c r="B20" s="114"/>
      <c r="C20" s="115"/>
      <c r="D20" s="12"/>
      <c r="E20" s="109"/>
      <c r="F20" s="13"/>
      <c r="G20" s="65" t="str">
        <f t="shared" si="1"/>
        <v/>
      </c>
      <c r="H20" s="15"/>
      <c r="I20" s="67" t="str">
        <f t="shared" si="3"/>
        <v/>
      </c>
      <c r="J20" s="66" t="str">
        <f t="shared" si="2"/>
        <v/>
      </c>
      <c r="N20" s="1" t="str">
        <f t="shared" si="0"/>
        <v xml:space="preserve">CCC-042  Nido de Amor </v>
      </c>
      <c r="O20" s="3" t="s">
        <v>61</v>
      </c>
      <c r="P20" s="3" t="s">
        <v>62</v>
      </c>
    </row>
    <row r="21" spans="1:16" ht="15" customHeight="1" x14ac:dyDescent="0.25">
      <c r="A21" s="60" t="str">
        <f>IF(B21&gt;0,9,"")</f>
        <v/>
      </c>
      <c r="B21" s="18"/>
      <c r="C21" s="19"/>
      <c r="D21" s="12"/>
      <c r="E21" s="109"/>
      <c r="F21" s="13"/>
      <c r="G21" s="65" t="str">
        <f t="shared" si="1"/>
        <v/>
      </c>
      <c r="H21" s="15"/>
      <c r="I21" s="67" t="str">
        <f t="shared" si="3"/>
        <v/>
      </c>
      <c r="J21" s="66" t="str">
        <f t="shared" si="2"/>
        <v/>
      </c>
      <c r="O21" s="3"/>
      <c r="P21" s="3"/>
    </row>
    <row r="22" spans="1:16" ht="15" customHeight="1" x14ac:dyDescent="0.25">
      <c r="A22" s="60" t="str">
        <f>IF(B22&gt;0,10,"")</f>
        <v/>
      </c>
      <c r="B22" s="18"/>
      <c r="C22" s="19"/>
      <c r="D22" s="12"/>
      <c r="E22" s="109"/>
      <c r="F22" s="13"/>
      <c r="G22" s="65" t="str">
        <f t="shared" si="1"/>
        <v/>
      </c>
      <c r="H22" s="15"/>
      <c r="I22" s="67" t="str">
        <f t="shared" si="3"/>
        <v/>
      </c>
      <c r="J22" s="66" t="str">
        <f t="shared" si="2"/>
        <v/>
      </c>
      <c r="O22" s="3"/>
      <c r="P22" s="3"/>
    </row>
    <row r="23" spans="1:16" ht="15" customHeight="1" thickBot="1" x14ac:dyDescent="0.3">
      <c r="A23" s="68" t="str">
        <f>IF(B23&gt;0,11,"")</f>
        <v/>
      </c>
      <c r="B23" s="135"/>
      <c r="C23" s="136"/>
      <c r="D23" s="21"/>
      <c r="E23" s="22"/>
      <c r="F23" s="23"/>
      <c r="G23" s="69" t="str">
        <f t="shared" si="1"/>
        <v/>
      </c>
      <c r="H23" s="25"/>
      <c r="I23" s="70" t="str">
        <f t="shared" si="3"/>
        <v/>
      </c>
      <c r="J23" s="71" t="str">
        <f t="shared" si="2"/>
        <v/>
      </c>
      <c r="N23" s="1" t="str">
        <f t="shared" si="0"/>
        <v>CCC-047  Municipio de San Juan</v>
      </c>
      <c r="O23" s="3" t="s">
        <v>63</v>
      </c>
      <c r="P23" s="3" t="s">
        <v>64</v>
      </c>
    </row>
    <row r="24" spans="1:16" ht="15.75" thickBot="1" x14ac:dyDescent="0.3">
      <c r="A24" s="72"/>
      <c r="B24" s="72"/>
      <c r="C24" s="72"/>
      <c r="D24" s="54"/>
      <c r="E24" s="55"/>
      <c r="F24" s="73"/>
      <c r="G24" s="73"/>
      <c r="H24" s="73"/>
      <c r="I24" s="74"/>
      <c r="J24" s="75">
        <f>SUM(J13:J23)</f>
        <v>48</v>
      </c>
      <c r="N24" s="1" t="str">
        <f t="shared" si="0"/>
        <v>CCC-049  Municipio de Ponce</v>
      </c>
      <c r="O24" s="3" t="s">
        <v>65</v>
      </c>
      <c r="P24" s="3" t="s">
        <v>66</v>
      </c>
    </row>
    <row r="25" spans="1:16" ht="15" customHeight="1" thickBot="1" x14ac:dyDescent="0.3">
      <c r="A25" s="76" t="s">
        <v>67</v>
      </c>
      <c r="B25" s="77"/>
      <c r="C25" s="77"/>
      <c r="D25" s="78">
        <f>J24</f>
        <v>48</v>
      </c>
      <c r="E25" s="55"/>
      <c r="F25" s="55"/>
      <c r="G25" s="55"/>
      <c r="H25" s="55"/>
      <c r="I25" s="55"/>
      <c r="J25" s="55"/>
      <c r="N25" s="1" t="str">
        <f t="shared" si="0"/>
        <v>CCC-050  Prebisterio de San Juan</v>
      </c>
      <c r="O25" s="3" t="s">
        <v>69</v>
      </c>
      <c r="P25" s="3" t="s">
        <v>70</v>
      </c>
    </row>
    <row r="26" spans="1:16" ht="15" customHeight="1" thickBot="1" x14ac:dyDescent="0.3">
      <c r="A26" s="76" t="s">
        <v>71</v>
      </c>
      <c r="B26" s="77"/>
      <c r="C26" s="77"/>
      <c r="D26" s="79">
        <f>D25/2080</f>
        <v>2.3076923076923078E-2</v>
      </c>
      <c r="E26" s="55"/>
      <c r="F26" s="172" t="s">
        <v>351</v>
      </c>
      <c r="G26" s="173"/>
      <c r="H26" s="173"/>
      <c r="I26" s="174"/>
      <c r="J26" s="87"/>
      <c r="O26" s="3"/>
      <c r="P26" s="3"/>
    </row>
    <row r="27" spans="1:16" ht="26.25" customHeight="1" thickBot="1" x14ac:dyDescent="0.3">
      <c r="A27" s="76" t="s">
        <v>75</v>
      </c>
      <c r="B27" s="77"/>
      <c r="C27" s="77"/>
      <c r="D27" s="54"/>
      <c r="E27" s="55"/>
      <c r="F27" s="156" t="s">
        <v>352</v>
      </c>
      <c r="G27" s="157"/>
      <c r="H27" s="88" t="s">
        <v>353</v>
      </c>
      <c r="I27" s="89" t="s">
        <v>354</v>
      </c>
      <c r="N27" s="1" t="str">
        <f t="shared" si="0"/>
        <v>CCC-051  Municipio de Mayaguez</v>
      </c>
      <c r="O27" s="3" t="s">
        <v>73</v>
      </c>
      <c r="P27" s="3" t="s">
        <v>74</v>
      </c>
    </row>
    <row r="28" spans="1:16" ht="15" customHeight="1" x14ac:dyDescent="0.25">
      <c r="A28" s="86" t="s">
        <v>355</v>
      </c>
      <c r="B28" s="77"/>
      <c r="C28" s="77"/>
      <c r="D28" s="44">
        <v>13</v>
      </c>
      <c r="E28" s="55"/>
      <c r="F28" s="90" t="s">
        <v>356</v>
      </c>
      <c r="G28" s="41">
        <v>0</v>
      </c>
      <c r="H28" s="91" t="e">
        <f>G28/G32</f>
        <v>#DIV/0!</v>
      </c>
      <c r="I28" s="92" t="e">
        <f>H28*G35</f>
        <v>#DIV/0!</v>
      </c>
      <c r="N28" s="1" t="str">
        <f t="shared" si="0"/>
        <v xml:space="preserve">CCC-052  Municipio de Bayamón HS Y </v>
      </c>
      <c r="O28" s="3" t="s">
        <v>76</v>
      </c>
      <c r="P28" s="3" t="s">
        <v>77</v>
      </c>
    </row>
    <row r="29" spans="1:16" ht="15" customHeight="1" x14ac:dyDescent="0.25">
      <c r="A29" s="76" t="s">
        <v>357</v>
      </c>
      <c r="B29" s="77"/>
      <c r="C29" s="77"/>
      <c r="D29" s="44">
        <v>13</v>
      </c>
      <c r="E29" s="55"/>
      <c r="F29" s="93" t="s">
        <v>358</v>
      </c>
      <c r="G29" s="47">
        <v>0</v>
      </c>
      <c r="H29" s="94" t="e">
        <f>G29/G32</f>
        <v>#DIV/0!</v>
      </c>
      <c r="I29" s="95" t="e">
        <f>H29*G35</f>
        <v>#DIV/0!</v>
      </c>
      <c r="N29" s="1" t="str">
        <f t="shared" si="0"/>
        <v>CCC-053  Jardín Los Duendecitos</v>
      </c>
      <c r="O29" s="3" t="s">
        <v>80</v>
      </c>
      <c r="P29" s="3" t="s">
        <v>81</v>
      </c>
    </row>
    <row r="30" spans="1:16" ht="15" customHeight="1" x14ac:dyDescent="0.25">
      <c r="A30" s="76" t="s">
        <v>359</v>
      </c>
      <c r="B30" s="77"/>
      <c r="C30" s="77"/>
      <c r="D30" s="80">
        <f>ROUND((D29/150),6)</f>
        <v>8.6666999999999994E-2</v>
      </c>
      <c r="E30" s="55"/>
      <c r="F30" s="93" t="s">
        <v>360</v>
      </c>
      <c r="G30" s="47">
        <v>0</v>
      </c>
      <c r="H30" s="94" t="e">
        <f>G30/G32</f>
        <v>#DIV/0!</v>
      </c>
      <c r="I30" s="95" t="e">
        <f>H30*G35</f>
        <v>#DIV/0!</v>
      </c>
      <c r="N30" s="1" t="str">
        <f t="shared" si="0"/>
        <v>CCC-054  Administración de Familias y Niños</v>
      </c>
      <c r="O30" s="3" t="s">
        <v>84</v>
      </c>
      <c r="P30" s="3" t="s">
        <v>85</v>
      </c>
    </row>
    <row r="31" spans="1:16" ht="15" customHeight="1" thickBot="1" x14ac:dyDescent="0.3">
      <c r="A31" s="76" t="s">
        <v>361</v>
      </c>
      <c r="B31" s="77"/>
      <c r="C31" s="77"/>
      <c r="D31" s="80">
        <f>D29/25</f>
        <v>0.52</v>
      </c>
      <c r="E31" s="55"/>
      <c r="F31" s="96" t="s">
        <v>362</v>
      </c>
      <c r="G31" s="97">
        <v>0</v>
      </c>
      <c r="H31" s="98" t="e">
        <f>G31/G32</f>
        <v>#DIV/0!</v>
      </c>
      <c r="I31" s="99" t="e">
        <f>H31*G35</f>
        <v>#DIV/0!</v>
      </c>
      <c r="N31" s="1" t="str">
        <f t="shared" si="0"/>
        <v xml:space="preserve">CCC-055  El Regazo Sor Isolina </v>
      </c>
      <c r="O31" s="3" t="s">
        <v>87</v>
      </c>
      <c r="P31" s="3" t="s">
        <v>88</v>
      </c>
    </row>
    <row r="32" spans="1:16" ht="15" customHeight="1" thickBot="1" x14ac:dyDescent="0.3">
      <c r="A32" s="76" t="s">
        <v>363</v>
      </c>
      <c r="B32" s="77"/>
      <c r="C32" s="77"/>
      <c r="D32" s="81" t="str">
        <f>D30&amp;" - "&amp;D31</f>
        <v>0.086667 - 0.52</v>
      </c>
      <c r="E32" s="55"/>
      <c r="F32" s="100" t="s">
        <v>364</v>
      </c>
      <c r="G32" s="101">
        <f>SUM(G28:G31)</f>
        <v>0</v>
      </c>
      <c r="H32" s="55"/>
      <c r="I32" s="55"/>
      <c r="J32" s="102"/>
      <c r="L32" s="53"/>
      <c r="N32" s="1" t="str">
        <f t="shared" si="0"/>
        <v>CCC-061  Municipio de Guayanilla</v>
      </c>
      <c r="O32" s="3" t="s">
        <v>90</v>
      </c>
      <c r="P32" s="3" t="s">
        <v>91</v>
      </c>
    </row>
    <row r="33" spans="1:16" ht="25.5" customHeight="1" thickBot="1" x14ac:dyDescent="0.3">
      <c r="A33" s="153" t="s">
        <v>365</v>
      </c>
      <c r="B33" s="153"/>
      <c r="C33" s="154"/>
      <c r="D33" s="81" t="str">
        <f>IF((D26+0.01)&lt;D30,"NO","SI")</f>
        <v>NO</v>
      </c>
      <c r="E33" s="55"/>
      <c r="F33" s="55"/>
      <c r="G33" s="55"/>
      <c r="H33" s="54"/>
      <c r="I33" s="152"/>
      <c r="J33" s="152"/>
      <c r="N33" s="1" t="str">
        <f t="shared" si="0"/>
        <v>CCC-063  Universidad de Puerto Rico en Cayey</v>
      </c>
      <c r="O33" s="3" t="s">
        <v>93</v>
      </c>
      <c r="P33" s="3" t="s">
        <v>94</v>
      </c>
    </row>
    <row r="34" spans="1:16" ht="15" x14ac:dyDescent="0.25">
      <c r="A34" s="76" t="s">
        <v>366</v>
      </c>
      <c r="B34" s="54"/>
      <c r="C34" s="54"/>
      <c r="D34" s="82"/>
      <c r="E34" s="55"/>
      <c r="F34" s="103" t="s">
        <v>367</v>
      </c>
      <c r="G34" s="104">
        <v>13</v>
      </c>
      <c r="H34" s="105"/>
      <c r="I34" s="151" t="s">
        <v>368</v>
      </c>
      <c r="J34" s="151"/>
      <c r="N34" s="1" t="str">
        <f t="shared" si="0"/>
        <v>CCC-064  Municipio de Quebradillas</v>
      </c>
      <c r="O34" s="3" t="s">
        <v>96</v>
      </c>
      <c r="P34" s="3" t="s">
        <v>97</v>
      </c>
    </row>
    <row r="35" spans="1:16" ht="15" customHeight="1" thickBot="1" x14ac:dyDescent="0.3">
      <c r="A35" s="76" t="s">
        <v>369</v>
      </c>
      <c r="B35" s="77"/>
      <c r="C35" s="77"/>
      <c r="D35" s="64"/>
      <c r="E35" s="55"/>
      <c r="F35" s="96" t="s">
        <v>370</v>
      </c>
      <c r="G35" s="106">
        <f>G34*3</f>
        <v>39</v>
      </c>
      <c r="H35" s="105"/>
      <c r="I35" s="152"/>
      <c r="J35" s="152"/>
      <c r="N35" s="1" t="str">
        <f t="shared" si="0"/>
        <v>CCC-065  Servicios Sociales Episcopales</v>
      </c>
      <c r="O35" s="3" t="s">
        <v>100</v>
      </c>
      <c r="P35" s="3" t="s">
        <v>101</v>
      </c>
    </row>
    <row r="36" spans="1:16" ht="15" customHeight="1" x14ac:dyDescent="0.25">
      <c r="A36" s="54"/>
      <c r="B36" s="77"/>
      <c r="C36" s="77"/>
      <c r="D36" s="111"/>
      <c r="E36" s="55"/>
      <c r="F36" s="107"/>
      <c r="G36" s="55"/>
      <c r="H36" s="55"/>
      <c r="I36" s="151" t="s">
        <v>371</v>
      </c>
      <c r="J36" s="151"/>
      <c r="N36" s="1" t="str">
        <f t="shared" si="0"/>
        <v>CCC-066  Departamento de Justicia</v>
      </c>
      <c r="O36" s="3" t="s">
        <v>103</v>
      </c>
      <c r="P36" s="3" t="s">
        <v>104</v>
      </c>
    </row>
    <row r="37" spans="1:16" ht="15" x14ac:dyDescent="0.25">
      <c r="A37" s="54"/>
      <c r="B37" s="54"/>
      <c r="C37" s="54"/>
      <c r="D37" s="54"/>
      <c r="E37" s="55"/>
      <c r="F37" s="150" t="s">
        <v>372</v>
      </c>
      <c r="G37" s="150"/>
      <c r="H37" s="150"/>
      <c r="I37" s="150"/>
      <c r="J37" s="150"/>
      <c r="N37" s="1" t="str">
        <f t="shared" si="0"/>
        <v>CCC-067  Municipio de Guanica</v>
      </c>
      <c r="O37" s="3" t="s">
        <v>105</v>
      </c>
      <c r="P37" s="3" t="s">
        <v>106</v>
      </c>
    </row>
    <row r="38" spans="1:16" ht="27" customHeight="1" x14ac:dyDescent="0.25">
      <c r="A38" s="54"/>
      <c r="B38" s="83"/>
      <c r="C38" s="83"/>
      <c r="D38" s="83"/>
      <c r="E38" s="83"/>
      <c r="F38" s="150"/>
      <c r="G38" s="150"/>
      <c r="H38" s="150"/>
      <c r="I38" s="150"/>
      <c r="J38" s="150"/>
      <c r="N38" s="1" t="str">
        <f t="shared" si="0"/>
        <v>CCC-068  Municipio de Culebra</v>
      </c>
      <c r="O38" s="3" t="s">
        <v>107</v>
      </c>
      <c r="P38" s="3" t="s">
        <v>108</v>
      </c>
    </row>
    <row r="39" spans="1:16" ht="15" x14ac:dyDescent="0.25">
      <c r="N39" s="1" t="str">
        <f t="shared" si="0"/>
        <v>CCC-070  UMET</v>
      </c>
      <c r="O39" s="3" t="s">
        <v>109</v>
      </c>
      <c r="P39" s="3" t="s">
        <v>110</v>
      </c>
    </row>
    <row r="40" spans="1:16" ht="15" x14ac:dyDescent="0.25">
      <c r="N40" s="1" t="str">
        <f t="shared" si="0"/>
        <v>CCC-074  Edén</v>
      </c>
      <c r="O40" s="3" t="s">
        <v>113</v>
      </c>
      <c r="P40" s="3" t="s">
        <v>114</v>
      </c>
    </row>
    <row r="41" spans="1:16" ht="15" x14ac:dyDescent="0.25">
      <c r="N41" s="1" t="str">
        <f t="shared" si="0"/>
        <v>CCC-075  Municipio de Fajardo</v>
      </c>
      <c r="O41" s="3" t="s">
        <v>115</v>
      </c>
      <c r="P41" s="3" t="s">
        <v>116</v>
      </c>
    </row>
    <row r="42" spans="1:16" ht="15" x14ac:dyDescent="0.25">
      <c r="N42" s="1" t="str">
        <f t="shared" si="0"/>
        <v>CCC-076  Municipio de Florida</v>
      </c>
      <c r="O42" s="3" t="s">
        <v>117</v>
      </c>
      <c r="P42" s="3" t="s">
        <v>118</v>
      </c>
    </row>
    <row r="43" spans="1:16" ht="15" x14ac:dyDescent="0.25">
      <c r="I43" s="1"/>
      <c r="N43" s="1" t="str">
        <f t="shared" si="0"/>
        <v>CCC-077  YMCA de San Juan</v>
      </c>
      <c r="O43" s="3" t="s">
        <v>119</v>
      </c>
      <c r="P43" s="3" t="s">
        <v>120</v>
      </c>
    </row>
    <row r="44" spans="1:16" ht="15" x14ac:dyDescent="0.25">
      <c r="N44" s="1" t="str">
        <f t="shared" si="0"/>
        <v>CCC-079  Municipio de Aguada</v>
      </c>
      <c r="O44" s="3" t="s">
        <v>121</v>
      </c>
      <c r="P44" s="3" t="s">
        <v>122</v>
      </c>
    </row>
    <row r="45" spans="1:16" ht="15" x14ac:dyDescent="0.25">
      <c r="N45" s="1" t="str">
        <f t="shared" si="0"/>
        <v>CCC-080  Sueño Infantil San Lorenzo</v>
      </c>
      <c r="O45" s="3" t="s">
        <v>123</v>
      </c>
      <c r="P45" s="3" t="s">
        <v>124</v>
      </c>
    </row>
    <row r="46" spans="1:16" ht="15" x14ac:dyDescent="0.25">
      <c r="N46" s="1" t="str">
        <f t="shared" si="0"/>
        <v>CCC-081  Municipio de Humacao</v>
      </c>
      <c r="O46" s="3" t="s">
        <v>125</v>
      </c>
      <c r="P46" s="3" t="s">
        <v>126</v>
      </c>
    </row>
    <row r="47" spans="1:16" ht="15" x14ac:dyDescent="0.25">
      <c r="N47" s="1" t="str">
        <f t="shared" si="0"/>
        <v>CCC-083  Municipio de Vega Baja</v>
      </c>
      <c r="O47" s="3" t="s">
        <v>127</v>
      </c>
      <c r="P47" s="3" t="s">
        <v>128</v>
      </c>
    </row>
    <row r="48" spans="1:16" ht="15" x14ac:dyDescent="0.25">
      <c r="N48" s="1" t="str">
        <f t="shared" si="0"/>
        <v>CCC-084  Municipio de Juncos</v>
      </c>
      <c r="O48" s="3" t="s">
        <v>129</v>
      </c>
      <c r="P48" s="3" t="s">
        <v>130</v>
      </c>
    </row>
    <row r="49" spans="14:16" ht="15" x14ac:dyDescent="0.25">
      <c r="N49" s="1" t="str">
        <f t="shared" si="0"/>
        <v>CCC-085  Municipio de Toa Baja</v>
      </c>
      <c r="O49" s="3" t="s">
        <v>131</v>
      </c>
      <c r="P49" s="3" t="s">
        <v>132</v>
      </c>
    </row>
    <row r="50" spans="14:16" ht="15" x14ac:dyDescent="0.25">
      <c r="N50" s="1" t="str">
        <f t="shared" si="0"/>
        <v>CCC-087  Departamento de La Vivienda</v>
      </c>
      <c r="O50" s="3" t="s">
        <v>133</v>
      </c>
      <c r="P50" s="3" t="s">
        <v>134</v>
      </c>
    </row>
    <row r="51" spans="14:16" ht="15" x14ac:dyDescent="0.25">
      <c r="N51" s="1" t="str">
        <f t="shared" si="0"/>
        <v>CCC-089  Municipio de Cataño</v>
      </c>
      <c r="O51" s="3" t="s">
        <v>135</v>
      </c>
      <c r="P51" s="3" t="s">
        <v>136</v>
      </c>
    </row>
    <row r="52" spans="14:16" ht="15" x14ac:dyDescent="0.25">
      <c r="N52" s="1" t="str">
        <f t="shared" si="0"/>
        <v>CCC-090  Municipio de Loiza</v>
      </c>
      <c r="O52" s="3" t="s">
        <v>137</v>
      </c>
      <c r="P52" s="3" t="s">
        <v>138</v>
      </c>
    </row>
    <row r="53" spans="14:16" ht="15" x14ac:dyDescent="0.25">
      <c r="N53" s="1" t="str">
        <f t="shared" si="0"/>
        <v>CCC-092  Recinto Ciencias Medicas</v>
      </c>
      <c r="O53" s="3" t="s">
        <v>139</v>
      </c>
      <c r="P53" s="3" t="s">
        <v>140</v>
      </c>
    </row>
    <row r="54" spans="14:16" ht="15" x14ac:dyDescent="0.25">
      <c r="N54" s="1" t="str">
        <f t="shared" si="0"/>
        <v>CCC-093  Municipio de Aguas Buenas</v>
      </c>
      <c r="O54" s="3" t="s">
        <v>141</v>
      </c>
      <c r="P54" s="3" t="s">
        <v>142</v>
      </c>
    </row>
    <row r="55" spans="14:16" ht="15" x14ac:dyDescent="0.25">
      <c r="N55" s="1" t="str">
        <f t="shared" si="0"/>
        <v>CCC-098  Centro Desarrollo Infantil Yoguie, Inc.</v>
      </c>
      <c r="O55" s="3" t="s">
        <v>143</v>
      </c>
      <c r="P55" s="3" t="s">
        <v>144</v>
      </c>
    </row>
    <row r="56" spans="14:16" ht="15" x14ac:dyDescent="0.25">
      <c r="N56" s="1" t="str">
        <f t="shared" si="0"/>
        <v>CCC-099  Municipio de Arecibo</v>
      </c>
      <c r="O56" s="3" t="s">
        <v>145</v>
      </c>
      <c r="P56" s="3" t="s">
        <v>146</v>
      </c>
    </row>
    <row r="57" spans="14:16" ht="15" x14ac:dyDescent="0.25">
      <c r="N57" s="1" t="str">
        <f t="shared" si="0"/>
        <v>CCC-102  Universidad de Puerto Rico en Humacao</v>
      </c>
      <c r="O57" s="3" t="s">
        <v>147</v>
      </c>
      <c r="P57" s="3" t="s">
        <v>148</v>
      </c>
    </row>
    <row r="58" spans="14:16" ht="15" x14ac:dyDescent="0.25">
      <c r="N58" s="1" t="str">
        <f t="shared" si="0"/>
        <v>CCC-108  Jardín Infantil Pibes Inc</v>
      </c>
      <c r="O58" s="3" t="s">
        <v>149</v>
      </c>
      <c r="P58" s="3" t="s">
        <v>150</v>
      </c>
    </row>
    <row r="59" spans="14:16" ht="15" x14ac:dyDescent="0.25">
      <c r="N59" s="1" t="str">
        <f t="shared" si="0"/>
        <v>CCC-109  Pesebre de Belén</v>
      </c>
      <c r="O59" s="3" t="s">
        <v>151</v>
      </c>
      <c r="P59" s="3" t="s">
        <v>152</v>
      </c>
    </row>
    <row r="60" spans="14:16" ht="15" x14ac:dyDescent="0.25">
      <c r="N60" s="1" t="str">
        <f t="shared" si="0"/>
        <v xml:space="preserve">CCC-110  Municipio de Rincón </v>
      </c>
      <c r="O60" s="3" t="s">
        <v>153</v>
      </c>
      <c r="P60" s="3" t="s">
        <v>154</v>
      </c>
    </row>
    <row r="61" spans="14:16" ht="15" x14ac:dyDescent="0.25">
      <c r="N61" s="1" t="str">
        <f t="shared" si="0"/>
        <v>CCC-114  Happy Kids</v>
      </c>
      <c r="O61" s="3" t="s">
        <v>155</v>
      </c>
      <c r="P61" s="3" t="s">
        <v>156</v>
      </c>
    </row>
    <row r="62" spans="14:16" ht="15" x14ac:dyDescent="0.25">
      <c r="N62" s="1" t="str">
        <f t="shared" si="0"/>
        <v>CCC-115  Asamblea Virgilio Dávila</v>
      </c>
      <c r="O62" s="3" t="s">
        <v>157</v>
      </c>
      <c r="P62" s="3" t="s">
        <v>158</v>
      </c>
    </row>
    <row r="63" spans="14:16" ht="15" x14ac:dyDescent="0.25">
      <c r="N63" s="1" t="str">
        <f t="shared" si="0"/>
        <v>CCC-116  Municipio de Cayey</v>
      </c>
      <c r="O63" s="3" t="s">
        <v>159</v>
      </c>
      <c r="P63" s="3" t="s">
        <v>160</v>
      </c>
    </row>
    <row r="64" spans="14:16" ht="15" x14ac:dyDescent="0.25">
      <c r="N64" s="1" t="str">
        <f t="shared" ref="N64:N127" si="4">O64&amp;"  "&amp;P64</f>
        <v>CCC-120  Municipio de Comerio</v>
      </c>
      <c r="O64" s="3" t="s">
        <v>161</v>
      </c>
      <c r="P64" s="3" t="s">
        <v>162</v>
      </c>
    </row>
    <row r="65" spans="14:16" ht="15" x14ac:dyDescent="0.25">
      <c r="N65" s="1" t="str">
        <f t="shared" si="4"/>
        <v>CCC-121  Municipio de Gurabo</v>
      </c>
      <c r="O65" s="3" t="s">
        <v>163</v>
      </c>
      <c r="P65" s="3" t="s">
        <v>164</v>
      </c>
    </row>
    <row r="66" spans="14:16" ht="15" x14ac:dyDescent="0.25">
      <c r="N66" s="1" t="str">
        <f t="shared" si="4"/>
        <v>CCC-122  Mundo Infantil</v>
      </c>
      <c r="O66" s="3" t="s">
        <v>165</v>
      </c>
      <c r="P66" s="3" t="s">
        <v>166</v>
      </c>
    </row>
    <row r="67" spans="14:16" ht="15" x14ac:dyDescent="0.25">
      <c r="N67" s="1" t="str">
        <f t="shared" si="4"/>
        <v>CCC-123  Pachequín</v>
      </c>
      <c r="O67" s="3" t="s">
        <v>167</v>
      </c>
      <c r="P67" s="3" t="s">
        <v>168</v>
      </c>
    </row>
    <row r="68" spans="14:16" ht="15" x14ac:dyDescent="0.25">
      <c r="N68" s="1" t="str">
        <f t="shared" si="4"/>
        <v>CCC-124  Mi Pequeño Edén</v>
      </c>
      <c r="O68" s="3" t="s">
        <v>169</v>
      </c>
      <c r="P68" s="3" t="s">
        <v>170</v>
      </c>
    </row>
    <row r="69" spans="14:16" ht="15" x14ac:dyDescent="0.25">
      <c r="N69" s="1" t="str">
        <f t="shared" si="4"/>
        <v>CCC-125  Asociación Educativa de Culebra</v>
      </c>
      <c r="O69" s="3" t="s">
        <v>171</v>
      </c>
      <c r="P69" s="3" t="s">
        <v>172</v>
      </c>
    </row>
    <row r="70" spans="14:16" ht="15" x14ac:dyDescent="0.25">
      <c r="N70" s="1" t="str">
        <f t="shared" si="4"/>
        <v xml:space="preserve">CCC-128  Jardín de La Infancia </v>
      </c>
      <c r="O70" s="3" t="s">
        <v>173</v>
      </c>
      <c r="P70" s="3" t="s">
        <v>174</v>
      </c>
    </row>
    <row r="71" spans="14:16" ht="15" x14ac:dyDescent="0.25">
      <c r="N71" s="1" t="str">
        <f t="shared" si="4"/>
        <v>CCC-129  Municipio de Arroyo</v>
      </c>
      <c r="O71" s="3" t="s">
        <v>175</v>
      </c>
      <c r="P71" s="3" t="s">
        <v>176</v>
      </c>
    </row>
    <row r="72" spans="14:16" ht="15" x14ac:dyDescent="0.25">
      <c r="N72" s="1" t="str">
        <f t="shared" si="4"/>
        <v>CCC-131  Municipio de Coamo</v>
      </c>
      <c r="O72" s="3" t="s">
        <v>177</v>
      </c>
      <c r="P72" s="3" t="s">
        <v>178</v>
      </c>
    </row>
    <row r="73" spans="14:16" ht="15" x14ac:dyDescent="0.25">
      <c r="N73" s="1" t="str">
        <f t="shared" si="4"/>
        <v>CCC-137  Minicipio de Lajas</v>
      </c>
      <c r="O73" s="3" t="s">
        <v>179</v>
      </c>
      <c r="P73" s="3" t="s">
        <v>180</v>
      </c>
    </row>
    <row r="74" spans="14:16" ht="15" x14ac:dyDescent="0.25">
      <c r="N74" s="1" t="str">
        <f t="shared" si="4"/>
        <v>CCC-140  Municipio de Adjuntas</v>
      </c>
      <c r="O74" s="3" t="s">
        <v>181</v>
      </c>
      <c r="P74" s="3" t="s">
        <v>182</v>
      </c>
    </row>
    <row r="75" spans="14:16" ht="15" x14ac:dyDescent="0.25">
      <c r="N75" s="1" t="str">
        <f t="shared" si="4"/>
        <v>CCC-143  Fundación Para El Desarrollo Del Hogar Propio</v>
      </c>
      <c r="O75" s="3" t="s">
        <v>183</v>
      </c>
      <c r="P75" s="3" t="s">
        <v>184</v>
      </c>
    </row>
    <row r="76" spans="14:16" ht="15" x14ac:dyDescent="0.25">
      <c r="N76" s="1" t="str">
        <f t="shared" si="4"/>
        <v>CCC-149  Municipio de Toa Baja</v>
      </c>
      <c r="O76" s="3" t="s">
        <v>185</v>
      </c>
      <c r="P76" s="3" t="s">
        <v>132</v>
      </c>
    </row>
    <row r="77" spans="14:16" ht="15" x14ac:dyDescent="0.25">
      <c r="N77" s="1" t="str">
        <f t="shared" si="4"/>
        <v>CCC-150  Municipio de Guaynabo</v>
      </c>
      <c r="O77" s="3" t="s">
        <v>186</v>
      </c>
      <c r="P77" s="3" t="s">
        <v>187</v>
      </c>
    </row>
    <row r="78" spans="14:16" ht="15" x14ac:dyDescent="0.25">
      <c r="N78" s="1" t="str">
        <f t="shared" si="4"/>
        <v>CCC-154  Iglesia Bautista de Quintana</v>
      </c>
      <c r="O78" s="3" t="s">
        <v>188</v>
      </c>
      <c r="P78" s="3" t="s">
        <v>189</v>
      </c>
    </row>
    <row r="79" spans="14:16" ht="15" x14ac:dyDescent="0.25">
      <c r="N79" s="1" t="str">
        <f t="shared" si="4"/>
        <v>CCC-155  Primera Iglesia Bautista de Santurce</v>
      </c>
      <c r="O79" s="3" t="s">
        <v>190</v>
      </c>
      <c r="P79" s="3" t="s">
        <v>191</v>
      </c>
    </row>
    <row r="80" spans="14:16" ht="15" x14ac:dyDescent="0.25">
      <c r="N80" s="1" t="str">
        <f t="shared" si="4"/>
        <v>CCC-160  Municipio de Barceloneta</v>
      </c>
      <c r="O80" s="3" t="s">
        <v>192</v>
      </c>
      <c r="P80" s="3" t="s">
        <v>193</v>
      </c>
    </row>
    <row r="81" spans="14:16" ht="15" x14ac:dyDescent="0.25">
      <c r="N81" s="1" t="str">
        <f t="shared" si="4"/>
        <v>CCC-163  Centro de Servicios a la Juventud</v>
      </c>
      <c r="O81" s="3" t="s">
        <v>194</v>
      </c>
      <c r="P81" s="3" t="s">
        <v>195</v>
      </c>
    </row>
    <row r="82" spans="14:16" ht="15" x14ac:dyDescent="0.25">
      <c r="N82" s="1" t="str">
        <f t="shared" si="4"/>
        <v>CCC-164  Municipio de Ciales</v>
      </c>
      <c r="O82" s="3" t="s">
        <v>196</v>
      </c>
      <c r="P82" s="3" t="s">
        <v>197</v>
      </c>
    </row>
    <row r="83" spans="14:16" ht="15" x14ac:dyDescent="0.25">
      <c r="N83" s="1" t="str">
        <f t="shared" si="4"/>
        <v>CCC-165  Municipio de Río Grande</v>
      </c>
      <c r="O83" s="3" t="s">
        <v>198</v>
      </c>
      <c r="P83" s="3" t="s">
        <v>199</v>
      </c>
    </row>
    <row r="84" spans="14:16" ht="15" x14ac:dyDescent="0.25">
      <c r="N84" s="1" t="str">
        <f t="shared" si="4"/>
        <v>CCC-167  Municipio de Hatillo</v>
      </c>
      <c r="O84" s="3" t="s">
        <v>200</v>
      </c>
      <c r="P84" s="3" t="s">
        <v>201</v>
      </c>
    </row>
    <row r="85" spans="14:16" ht="15" x14ac:dyDescent="0.25">
      <c r="N85" s="1" t="str">
        <f t="shared" si="4"/>
        <v>CCC-169  Iniciativa Comunitaria de Arecibo</v>
      </c>
      <c r="O85" s="3" t="s">
        <v>202</v>
      </c>
      <c r="P85" s="3" t="s">
        <v>203</v>
      </c>
    </row>
    <row r="86" spans="14:16" ht="15" x14ac:dyDescent="0.25">
      <c r="N86" s="1" t="str">
        <f t="shared" si="4"/>
        <v>CCC-170  Municipio de Juana Diaz</v>
      </c>
      <c r="O86" s="3" t="s">
        <v>204</v>
      </c>
      <c r="P86" s="3" t="s">
        <v>205</v>
      </c>
    </row>
    <row r="87" spans="14:16" ht="15" x14ac:dyDescent="0.25">
      <c r="N87" s="1" t="str">
        <f t="shared" si="4"/>
        <v>CCC-172  Diocesis de Mayaguez</v>
      </c>
      <c r="O87" s="3" t="s">
        <v>206</v>
      </c>
      <c r="P87" s="3" t="s">
        <v>207</v>
      </c>
    </row>
    <row r="88" spans="14:16" ht="15" x14ac:dyDescent="0.25">
      <c r="N88" s="1" t="str">
        <f t="shared" si="4"/>
        <v>CCC-174  Titi  Milli Day Care, Inc</v>
      </c>
      <c r="O88" s="3" t="s">
        <v>208</v>
      </c>
      <c r="P88" s="3" t="s">
        <v>209</v>
      </c>
    </row>
    <row r="89" spans="14:16" ht="15" x14ac:dyDescent="0.25">
      <c r="N89" s="1" t="str">
        <f t="shared" si="4"/>
        <v>CCC-176  Municipio de Naguabo</v>
      </c>
      <c r="O89" s="3" t="s">
        <v>210</v>
      </c>
      <c r="P89" s="3" t="s">
        <v>211</v>
      </c>
    </row>
    <row r="90" spans="14:16" ht="15" x14ac:dyDescent="0.25">
      <c r="N90" s="1" t="str">
        <f t="shared" si="4"/>
        <v>CCC-177  Municipio de Barceloneta</v>
      </c>
      <c r="O90" s="3" t="s">
        <v>212</v>
      </c>
      <c r="P90" s="3" t="s">
        <v>193</v>
      </c>
    </row>
    <row r="91" spans="14:16" ht="15" x14ac:dyDescent="0.25">
      <c r="N91" s="1" t="str">
        <f t="shared" si="4"/>
        <v>CCC-179  Municipio de Cabo  Rojo</v>
      </c>
      <c r="O91" s="3" t="s">
        <v>213</v>
      </c>
      <c r="P91" s="3" t="s">
        <v>214</v>
      </c>
    </row>
    <row r="92" spans="14:16" ht="15" x14ac:dyDescent="0.25">
      <c r="N92" s="1" t="str">
        <f t="shared" si="4"/>
        <v>CCC-181  UMET Extended Child Care</v>
      </c>
      <c r="O92" s="3" t="s">
        <v>215</v>
      </c>
      <c r="P92" s="3" t="s">
        <v>216</v>
      </c>
    </row>
    <row r="93" spans="14:16" ht="15" x14ac:dyDescent="0.25">
      <c r="N93" s="1" t="str">
        <f t="shared" si="4"/>
        <v>CCC-182  Taller Educativo de Caguas</v>
      </c>
      <c r="O93" s="3" t="s">
        <v>217</v>
      </c>
      <c r="P93" s="3" t="s">
        <v>218</v>
      </c>
    </row>
    <row r="94" spans="14:16" ht="15" x14ac:dyDescent="0.25">
      <c r="N94" s="1" t="str">
        <f t="shared" si="4"/>
        <v>CCC-184  Municipio de Humacao</v>
      </c>
      <c r="O94" s="3" t="s">
        <v>219</v>
      </c>
      <c r="P94" s="3" t="s">
        <v>126</v>
      </c>
    </row>
    <row r="95" spans="14:16" ht="15" x14ac:dyDescent="0.25">
      <c r="N95" s="1" t="str">
        <f t="shared" si="4"/>
        <v>CCC-187  Puerto Rican Family Institute, Inc</v>
      </c>
      <c r="O95" s="3" t="s">
        <v>220</v>
      </c>
      <c r="P95" s="3" t="s">
        <v>221</v>
      </c>
    </row>
    <row r="96" spans="14:16" ht="15" x14ac:dyDescent="0.25">
      <c r="N96" s="1" t="str">
        <f t="shared" si="4"/>
        <v>CCC-188  El Guardian de Los Niños, Inc</v>
      </c>
      <c r="O96" s="3" t="s">
        <v>222</v>
      </c>
      <c r="P96" s="3" t="s">
        <v>223</v>
      </c>
    </row>
    <row r="97" spans="14:16" ht="15" x14ac:dyDescent="0.25">
      <c r="N97" s="1" t="str">
        <f t="shared" si="4"/>
        <v>CCC-189  Municipio de Yauco</v>
      </c>
      <c r="O97" s="3" t="s">
        <v>224</v>
      </c>
      <c r="P97" s="3" t="s">
        <v>225</v>
      </c>
    </row>
    <row r="98" spans="14:16" ht="15" x14ac:dyDescent="0.25">
      <c r="N98" s="1" t="str">
        <f t="shared" si="4"/>
        <v>CCC-191  Municipio de Santa Isabel</v>
      </c>
      <c r="O98" s="3" t="s">
        <v>226</v>
      </c>
      <c r="P98" s="3" t="s">
        <v>227</v>
      </c>
    </row>
    <row r="99" spans="14:16" ht="15" x14ac:dyDescent="0.25">
      <c r="N99" s="1" t="str">
        <f t="shared" si="4"/>
        <v>CCC-192  Municipio de Toa Alta</v>
      </c>
      <c r="O99" s="3" t="s">
        <v>228</v>
      </c>
      <c r="P99" s="3" t="s">
        <v>229</v>
      </c>
    </row>
    <row r="100" spans="14:16" ht="15" x14ac:dyDescent="0.25">
      <c r="N100" s="1" t="str">
        <f t="shared" si="4"/>
        <v>CCC-193  Municipio de San Lorenzo</v>
      </c>
      <c r="O100" s="3" t="s">
        <v>230</v>
      </c>
      <c r="P100" s="3" t="s">
        <v>231</v>
      </c>
    </row>
    <row r="101" spans="14:16" ht="15" x14ac:dyDescent="0.25">
      <c r="N101" s="1" t="str">
        <f t="shared" si="4"/>
        <v>CCC-194  Municipio de Yabucoa</v>
      </c>
      <c r="O101" s="3" t="s">
        <v>232</v>
      </c>
      <c r="P101" s="3" t="s">
        <v>233</v>
      </c>
    </row>
    <row r="102" spans="14:16" ht="15" x14ac:dyDescent="0.25">
      <c r="N102" s="1" t="str">
        <f t="shared" si="4"/>
        <v>CCC-196  Iglesia Metodista de Arroyo</v>
      </c>
      <c r="O102" s="3" t="s">
        <v>234</v>
      </c>
      <c r="P102" s="3" t="s">
        <v>235</v>
      </c>
    </row>
    <row r="103" spans="14:16" ht="15" x14ac:dyDescent="0.25">
      <c r="N103" s="1" t="str">
        <f t="shared" si="4"/>
        <v>CCC-198  PHS Municipio de Patillas</v>
      </c>
      <c r="O103" s="3" t="s">
        <v>236</v>
      </c>
      <c r="P103" s="3" t="s">
        <v>237</v>
      </c>
    </row>
    <row r="104" spans="14:16" ht="15" x14ac:dyDescent="0.25">
      <c r="N104" s="1" t="str">
        <f t="shared" si="4"/>
        <v>CCC-199  Municipio de Jayuya</v>
      </c>
      <c r="O104" s="3" t="s">
        <v>238</v>
      </c>
      <c r="P104" s="3" t="s">
        <v>239</v>
      </c>
    </row>
    <row r="105" spans="14:16" ht="15" x14ac:dyDescent="0.25">
      <c r="N105" s="1" t="str">
        <f t="shared" si="4"/>
        <v>CCC-200  Regalos de Amor, Inc</v>
      </c>
      <c r="O105" s="3" t="s">
        <v>240</v>
      </c>
      <c r="P105" s="3" t="s">
        <v>241</v>
      </c>
    </row>
    <row r="106" spans="14:16" ht="15" x14ac:dyDescent="0.25">
      <c r="N106" s="1" t="str">
        <f t="shared" si="4"/>
        <v>CCC-202  Cuido Materno de Titi Polly</v>
      </c>
      <c r="O106" s="3" t="s">
        <v>242</v>
      </c>
      <c r="P106" s="3" t="s">
        <v>243</v>
      </c>
    </row>
    <row r="107" spans="14:16" ht="15" x14ac:dyDescent="0.25">
      <c r="N107" s="1" t="str">
        <f t="shared" si="4"/>
        <v>CCC-204  Centro de Cuido Dulzura Infantil</v>
      </c>
      <c r="O107" s="3" t="s">
        <v>244</v>
      </c>
      <c r="P107" s="3" t="s">
        <v>245</v>
      </c>
    </row>
    <row r="108" spans="14:16" ht="15" x14ac:dyDescent="0.25">
      <c r="N108" s="1" t="str">
        <f t="shared" si="4"/>
        <v>CCC-205  Municipio de Isabela</v>
      </c>
      <c r="O108" s="3" t="s">
        <v>246</v>
      </c>
      <c r="P108" s="3" t="s">
        <v>247</v>
      </c>
    </row>
    <row r="109" spans="14:16" ht="15" x14ac:dyDescent="0.25">
      <c r="N109" s="1" t="str">
        <f t="shared" si="4"/>
        <v>CCC-206  Acción Social de Puerto Rico</v>
      </c>
      <c r="O109" s="3" t="s">
        <v>248</v>
      </c>
      <c r="P109" s="3" t="s">
        <v>249</v>
      </c>
    </row>
    <row r="110" spans="14:16" ht="15" x14ac:dyDescent="0.25">
      <c r="N110" s="1" t="str">
        <f t="shared" si="4"/>
        <v>CCC-207  Centro de Fortalecimiento Familiar ESCAPE</v>
      </c>
      <c r="O110" s="3" t="s">
        <v>250</v>
      </c>
      <c r="P110" s="3" t="s">
        <v>251</v>
      </c>
    </row>
    <row r="111" spans="14:16" ht="15" x14ac:dyDescent="0.25">
      <c r="N111" s="1" t="str">
        <f t="shared" si="4"/>
        <v>CCC-208  CDI Head Start</v>
      </c>
      <c r="O111" s="3" t="s">
        <v>252</v>
      </c>
      <c r="P111" s="3" t="s">
        <v>253</v>
      </c>
    </row>
    <row r="112" spans="14:16" ht="15" x14ac:dyDescent="0.25">
      <c r="N112" s="1" t="str">
        <f t="shared" si="4"/>
        <v>CCC-209  Agarraditos de La Mano</v>
      </c>
      <c r="O112" s="3" t="s">
        <v>254</v>
      </c>
      <c r="P112" s="3" t="s">
        <v>255</v>
      </c>
    </row>
    <row r="113" spans="14:16" ht="15" x14ac:dyDescent="0.25">
      <c r="N113" s="1" t="str">
        <f t="shared" si="4"/>
        <v>CCC-213  Alegría y Diversión Infantil</v>
      </c>
      <c r="O113" s="3" t="s">
        <v>256</v>
      </c>
      <c r="P113" s="3" t="s">
        <v>257</v>
      </c>
    </row>
    <row r="114" spans="14:16" ht="15" x14ac:dyDescent="0.25">
      <c r="N114" s="1" t="str">
        <f t="shared" si="4"/>
        <v>CCC-215  Arrullo Maternal, Inc</v>
      </c>
      <c r="O114" s="3" t="s">
        <v>258</v>
      </c>
      <c r="P114" s="3" t="s">
        <v>259</v>
      </c>
    </row>
    <row r="115" spans="14:16" ht="15" x14ac:dyDescent="0.25">
      <c r="N115" s="1" t="str">
        <f t="shared" si="4"/>
        <v>CCC-216  Castillo de Angeles, Inc</v>
      </c>
      <c r="O115" s="3" t="s">
        <v>260</v>
      </c>
      <c r="P115" s="3" t="s">
        <v>261</v>
      </c>
    </row>
    <row r="116" spans="14:16" ht="15" x14ac:dyDescent="0.25">
      <c r="N116" s="1" t="str">
        <f t="shared" si="4"/>
        <v>CCC-218  Paizo Didache</v>
      </c>
      <c r="O116" s="3" t="s">
        <v>262</v>
      </c>
      <c r="P116" s="3" t="s">
        <v>263</v>
      </c>
    </row>
    <row r="117" spans="14:16" ht="15" x14ac:dyDescent="0.25">
      <c r="N117" s="1" t="str">
        <f t="shared" si="4"/>
        <v>CCC-219  Love Kids</v>
      </c>
      <c r="O117" s="3" t="s">
        <v>264</v>
      </c>
      <c r="P117" s="3" t="s">
        <v>265</v>
      </c>
    </row>
    <row r="118" spans="14:16" ht="15" x14ac:dyDescent="0.25">
      <c r="N118" s="1" t="str">
        <f t="shared" si="4"/>
        <v>CCC-220  Heavenly Kids</v>
      </c>
      <c r="O118" s="3" t="s">
        <v>266</v>
      </c>
      <c r="P118" s="3" t="s">
        <v>267</v>
      </c>
    </row>
    <row r="119" spans="14:16" ht="15" x14ac:dyDescent="0.25">
      <c r="N119" s="1" t="str">
        <f t="shared" si="4"/>
        <v>CCC-223  Nanny's Day Care</v>
      </c>
      <c r="O119" s="3" t="s">
        <v>268</v>
      </c>
      <c r="P119" s="3" t="s">
        <v>269</v>
      </c>
    </row>
    <row r="120" spans="14:16" ht="15" x14ac:dyDescent="0.25">
      <c r="N120" s="1" t="str">
        <f t="shared" si="4"/>
        <v>CCC-224  Municipio de Sabana Grande</v>
      </c>
      <c r="O120" s="3" t="s">
        <v>270</v>
      </c>
      <c r="P120" s="3" t="s">
        <v>50</v>
      </c>
    </row>
    <row r="121" spans="14:16" ht="15" x14ac:dyDescent="0.25">
      <c r="N121" s="1" t="str">
        <f t="shared" si="4"/>
        <v>CCC-225  Centro Educativo Siempre  Niños, Inc</v>
      </c>
      <c r="O121" s="3" t="s">
        <v>271</v>
      </c>
      <c r="P121" s="3" t="s">
        <v>272</v>
      </c>
    </row>
    <row r="122" spans="14:16" ht="15" x14ac:dyDescent="0.25">
      <c r="N122" s="1" t="str">
        <f t="shared" si="4"/>
        <v>CCC-227  Municipio de Canóvanas</v>
      </c>
      <c r="O122" s="3" t="s">
        <v>273</v>
      </c>
      <c r="P122" s="3" t="s">
        <v>274</v>
      </c>
    </row>
    <row r="123" spans="14:16" ht="15" x14ac:dyDescent="0.25">
      <c r="N123" s="1" t="str">
        <f t="shared" si="4"/>
        <v>CCC-228  Caritas  Felices</v>
      </c>
      <c r="O123" s="3" t="s">
        <v>275</v>
      </c>
      <c r="P123" s="3" t="s">
        <v>276</v>
      </c>
    </row>
    <row r="124" spans="14:16" ht="15" x14ac:dyDescent="0.25">
      <c r="N124" s="1" t="str">
        <f t="shared" si="4"/>
        <v>CCC-229  PR Special Comm Services</v>
      </c>
      <c r="O124" s="3" t="s">
        <v>277</v>
      </c>
      <c r="P124" s="3" t="s">
        <v>278</v>
      </c>
    </row>
    <row r="125" spans="14:16" ht="15" x14ac:dyDescent="0.25">
      <c r="N125" s="1" t="str">
        <f t="shared" si="4"/>
        <v>CCC-231  Centro de Cuidado Diurno Habacuc 3:2, Inc</v>
      </c>
      <c r="O125" s="3" t="s">
        <v>279</v>
      </c>
      <c r="P125" s="3" t="s">
        <v>280</v>
      </c>
    </row>
    <row r="126" spans="14:16" ht="15" x14ac:dyDescent="0.25">
      <c r="N126" s="1" t="str">
        <f t="shared" si="4"/>
        <v>CCC-232  Centro Paraíso Infantil de Jayuya</v>
      </c>
      <c r="O126" s="3" t="s">
        <v>281</v>
      </c>
      <c r="P126" s="3" t="s">
        <v>282</v>
      </c>
    </row>
    <row r="127" spans="14:16" ht="15" x14ac:dyDescent="0.25">
      <c r="N127" s="1" t="str">
        <f t="shared" si="4"/>
        <v>CCC-233  Centro Educativo de de Aprendizajes Multiples</v>
      </c>
      <c r="O127" s="3" t="s">
        <v>283</v>
      </c>
      <c r="P127" s="3" t="s">
        <v>284</v>
      </c>
    </row>
    <row r="128" spans="14:16" ht="15" x14ac:dyDescent="0.25">
      <c r="N128" s="1" t="str">
        <f t="shared" ref="N128:N161" si="5">O128&amp;"  "&amp;P128</f>
        <v>CCC-234  Preescolar Cooperativo de la USC</v>
      </c>
      <c r="O128" s="3" t="s">
        <v>285</v>
      </c>
      <c r="P128" s="3" t="s">
        <v>286</v>
      </c>
    </row>
    <row r="129" spans="14:16" ht="15" x14ac:dyDescent="0.25">
      <c r="N129" s="1" t="str">
        <f t="shared" si="5"/>
        <v>CCC-238  Little  Friends  Day  Care Corp</v>
      </c>
      <c r="O129" s="3" t="s">
        <v>287</v>
      </c>
      <c r="P129" s="3" t="s">
        <v>288</v>
      </c>
    </row>
    <row r="130" spans="14:16" ht="15" x14ac:dyDescent="0.25">
      <c r="N130" s="1" t="str">
        <f t="shared" si="5"/>
        <v>CCC-239  Municipio de Aguadilla</v>
      </c>
      <c r="O130" s="3" t="s">
        <v>289</v>
      </c>
      <c r="P130" s="3" t="s">
        <v>290</v>
      </c>
    </row>
    <row r="131" spans="14:16" ht="15" x14ac:dyDescent="0.25">
      <c r="N131" s="1" t="str">
        <f t="shared" si="5"/>
        <v>CCC-240  Municipio de Arecibo 2</v>
      </c>
      <c r="O131" s="3" t="s">
        <v>291</v>
      </c>
      <c r="P131" s="3" t="s">
        <v>292</v>
      </c>
    </row>
    <row r="132" spans="14:16" ht="15" x14ac:dyDescent="0.25">
      <c r="N132" s="1" t="str">
        <f t="shared" si="5"/>
        <v>CCC-241  Programa Avance en Puerto Rico</v>
      </c>
      <c r="O132" s="3" t="s">
        <v>293</v>
      </c>
      <c r="P132" s="3" t="s">
        <v>294</v>
      </c>
    </row>
    <row r="133" spans="14:16" ht="15" x14ac:dyDescent="0.25">
      <c r="N133" s="1" t="str">
        <f t="shared" si="5"/>
        <v>CCC-242  Municipio de Barceloneta 2</v>
      </c>
      <c r="O133" s="3" t="s">
        <v>295</v>
      </c>
      <c r="P133" s="3" t="s">
        <v>296</v>
      </c>
    </row>
    <row r="134" spans="14:16" ht="15" x14ac:dyDescent="0.25">
      <c r="N134" s="1" t="str">
        <f t="shared" si="5"/>
        <v>CCC-243  Municipio de Carolina</v>
      </c>
      <c r="O134" s="3" t="s">
        <v>297</v>
      </c>
      <c r="P134" s="3" t="s">
        <v>298</v>
      </c>
    </row>
    <row r="135" spans="14:16" ht="15" x14ac:dyDescent="0.25">
      <c r="N135" s="1" t="str">
        <f t="shared" si="5"/>
        <v>CCC-244  Municipio de Cayey</v>
      </c>
      <c r="O135" s="3" t="s">
        <v>299</v>
      </c>
      <c r="P135" s="3" t="s">
        <v>160</v>
      </c>
    </row>
    <row r="136" spans="14:16" ht="15" x14ac:dyDescent="0.25">
      <c r="N136" s="1" t="str">
        <f t="shared" si="5"/>
        <v>CCC-245  Consorcio del Noroeste</v>
      </c>
      <c r="O136" s="3" t="s">
        <v>300</v>
      </c>
      <c r="P136" s="3" t="s">
        <v>301</v>
      </c>
    </row>
    <row r="137" spans="14:16" ht="15" x14ac:dyDescent="0.25">
      <c r="N137" s="1" t="str">
        <f t="shared" si="5"/>
        <v>CCC-246  Municipio de Dorado</v>
      </c>
      <c r="O137" s="3" t="s">
        <v>302</v>
      </c>
      <c r="P137" s="3" t="s">
        <v>303</v>
      </c>
    </row>
    <row r="138" spans="14:16" ht="15" x14ac:dyDescent="0.25">
      <c r="N138" s="1" t="str">
        <f t="shared" si="5"/>
        <v>CCC-247  Municipio de Fajardo 1</v>
      </c>
      <c r="O138" s="3" t="s">
        <v>304</v>
      </c>
      <c r="P138" s="3" t="s">
        <v>305</v>
      </c>
    </row>
    <row r="139" spans="14:16" ht="15" x14ac:dyDescent="0.25">
      <c r="N139" s="1" t="str">
        <f t="shared" si="5"/>
        <v xml:space="preserve">CCC-248  Municipio de Guayama </v>
      </c>
      <c r="O139" s="3" t="s">
        <v>306</v>
      </c>
      <c r="P139" s="3" t="s">
        <v>307</v>
      </c>
    </row>
    <row r="140" spans="14:16" ht="15" x14ac:dyDescent="0.25">
      <c r="N140" s="1" t="str">
        <f t="shared" si="5"/>
        <v>CCC-249  Municipio de  Humacao</v>
      </c>
      <c r="O140" s="3" t="s">
        <v>308</v>
      </c>
      <c r="P140" s="3" t="s">
        <v>309</v>
      </c>
    </row>
    <row r="141" spans="14:16" ht="15" x14ac:dyDescent="0.25">
      <c r="N141" s="1" t="str">
        <f t="shared" si="5"/>
        <v>CCC-250  Municipio de Juana Diaz 2</v>
      </c>
      <c r="O141" s="3" t="s">
        <v>310</v>
      </c>
      <c r="P141" s="3" t="s">
        <v>311</v>
      </c>
    </row>
    <row r="142" spans="14:16" ht="15" x14ac:dyDescent="0.25">
      <c r="N142" s="1" t="str">
        <f t="shared" si="5"/>
        <v>CCC-251  Municipio de Manati</v>
      </c>
      <c r="O142" s="3" t="s">
        <v>312</v>
      </c>
      <c r="P142" s="3" t="s">
        <v>313</v>
      </c>
    </row>
    <row r="143" spans="14:16" ht="15" x14ac:dyDescent="0.25">
      <c r="N143" s="1" t="str">
        <f t="shared" si="5"/>
        <v>CCC-252  Municipio de Orocovis</v>
      </c>
      <c r="O143" s="3" t="s">
        <v>314</v>
      </c>
      <c r="P143" s="3" t="s">
        <v>315</v>
      </c>
    </row>
    <row r="144" spans="14:16" ht="15" x14ac:dyDescent="0.25">
      <c r="N144" s="1" t="str">
        <f t="shared" si="5"/>
        <v>CCC-253  Municipio de Peñuelas</v>
      </c>
      <c r="O144" s="3" t="s">
        <v>316</v>
      </c>
      <c r="P144" s="3" t="s">
        <v>317</v>
      </c>
    </row>
    <row r="145" spans="14:16" ht="15" x14ac:dyDescent="0.25">
      <c r="N145" s="1" t="str">
        <f t="shared" si="5"/>
        <v>CCC-254  Municipio de Sabana Grande</v>
      </c>
      <c r="O145" s="3" t="s">
        <v>318</v>
      </c>
      <c r="P145" s="3" t="s">
        <v>50</v>
      </c>
    </row>
    <row r="146" spans="14:16" ht="15" x14ac:dyDescent="0.25">
      <c r="N146" s="1" t="str">
        <f t="shared" si="5"/>
        <v>CCC-255  Fundacion para el Desarrollo del Hogar Propio, Inc</v>
      </c>
      <c r="O146" s="3" t="s">
        <v>319</v>
      </c>
      <c r="P146" s="3" t="s">
        <v>320</v>
      </c>
    </row>
    <row r="147" spans="14:16" ht="15" x14ac:dyDescent="0.25">
      <c r="N147" s="1" t="str">
        <f t="shared" si="5"/>
        <v>CCC-256  Municipio de San Sebastian</v>
      </c>
      <c r="O147" s="3" t="s">
        <v>321</v>
      </c>
      <c r="P147" s="3" t="s">
        <v>322</v>
      </c>
    </row>
    <row r="148" spans="14:16" ht="15" x14ac:dyDescent="0.25">
      <c r="N148" s="1" t="str">
        <f t="shared" si="5"/>
        <v>CCC-257  Municipio de Toa Baja 1</v>
      </c>
      <c r="O148" s="3" t="s">
        <v>323</v>
      </c>
      <c r="P148" s="3" t="s">
        <v>324</v>
      </c>
    </row>
    <row r="149" spans="14:16" ht="15" x14ac:dyDescent="0.25">
      <c r="N149" s="1" t="str">
        <f t="shared" si="5"/>
        <v>CCC-258  Municipio de Utuado</v>
      </c>
      <c r="O149" s="3" t="s">
        <v>325</v>
      </c>
      <c r="P149" s="3" t="s">
        <v>326</v>
      </c>
    </row>
    <row r="150" spans="14:16" ht="15" x14ac:dyDescent="0.25">
      <c r="N150" s="1" t="str">
        <f t="shared" si="5"/>
        <v>CCC-259  Municipio de Vega Baja</v>
      </c>
      <c r="O150" s="3" t="s">
        <v>327</v>
      </c>
      <c r="P150" s="3" t="s">
        <v>128</v>
      </c>
    </row>
    <row r="151" spans="14:16" ht="15" x14ac:dyDescent="0.25">
      <c r="N151" s="1" t="str">
        <f t="shared" si="5"/>
        <v>CCC-260  Friendship Place Day Care Center</v>
      </c>
      <c r="O151" s="3" t="s">
        <v>328</v>
      </c>
      <c r="P151" s="3" t="s">
        <v>329</v>
      </c>
    </row>
    <row r="152" spans="14:16" ht="15" x14ac:dyDescent="0.25">
      <c r="N152" s="1" t="str">
        <f t="shared" si="5"/>
        <v>CCC-261  Happy Angel</v>
      </c>
      <c r="O152" s="3" t="s">
        <v>330</v>
      </c>
      <c r="P152" s="3" t="s">
        <v>331</v>
      </c>
    </row>
    <row r="153" spans="14:16" ht="15" x14ac:dyDescent="0.25">
      <c r="N153" s="1" t="str">
        <f t="shared" si="5"/>
        <v>CCC-262  Titi Hilda's Day Care</v>
      </c>
      <c r="O153" s="3" t="s">
        <v>332</v>
      </c>
      <c r="P153" s="3" t="s">
        <v>333</v>
      </c>
    </row>
    <row r="154" spans="14:16" ht="15" x14ac:dyDescent="0.25">
      <c r="N154" s="1" t="str">
        <f t="shared" si="5"/>
        <v>CCC-263  La Casita de Yaniel</v>
      </c>
      <c r="O154" s="3" t="s">
        <v>334</v>
      </c>
      <c r="P154" s="3" t="s">
        <v>335</v>
      </c>
    </row>
    <row r="155" spans="14:16" ht="15" x14ac:dyDescent="0.25">
      <c r="N155" s="1" t="str">
        <f t="shared" si="5"/>
        <v>CCC-264  Pequeños Soñadores</v>
      </c>
      <c r="O155" s="3" t="s">
        <v>336</v>
      </c>
      <c r="P155" s="3" t="s">
        <v>337</v>
      </c>
    </row>
    <row r="156" spans="14:16" ht="15" x14ac:dyDescent="0.25">
      <c r="N156" s="1" t="str">
        <f t="shared" si="5"/>
        <v>CCC-265  Centro de Desarrollo Educativo y Deportivo, Inc</v>
      </c>
      <c r="O156" s="3" t="s">
        <v>338</v>
      </c>
      <c r="P156" s="3" t="s">
        <v>339</v>
      </c>
    </row>
    <row r="157" spans="14:16" ht="15" x14ac:dyDescent="0.25">
      <c r="N157" s="1" t="str">
        <f t="shared" si="5"/>
        <v>CCC-266  Kinder Kids Day Care &amp; Learning Center, Inc</v>
      </c>
      <c r="O157" s="3" t="s">
        <v>340</v>
      </c>
      <c r="P157" s="3" t="s">
        <v>341</v>
      </c>
    </row>
    <row r="158" spans="14:16" ht="15" x14ac:dyDescent="0.25">
      <c r="N158" s="1" t="str">
        <f t="shared" si="5"/>
        <v>CCC-267  Diversión y Alegría Infantil</v>
      </c>
      <c r="O158" s="3" t="s">
        <v>342</v>
      </c>
      <c r="P158" s="3" t="s">
        <v>343</v>
      </c>
    </row>
    <row r="159" spans="14:16" ht="15" x14ac:dyDescent="0.25">
      <c r="N159" s="1" t="str">
        <f t="shared" si="5"/>
        <v>CCC-268  Winnie's Special Place</v>
      </c>
      <c r="O159" s="3" t="s">
        <v>344</v>
      </c>
      <c r="P159" s="3" t="s">
        <v>345</v>
      </c>
    </row>
    <row r="160" spans="14:16" ht="15" x14ac:dyDescent="0.25">
      <c r="N160" s="1" t="str">
        <f t="shared" si="5"/>
        <v>ESC-001  Hogar  Nueva Mujer</v>
      </c>
      <c r="O160" s="3" t="s">
        <v>346</v>
      </c>
      <c r="P160" s="3" t="s">
        <v>347</v>
      </c>
    </row>
    <row r="161" spans="14:16" ht="15" x14ac:dyDescent="0.25">
      <c r="N161" s="1" t="str">
        <f t="shared" si="5"/>
        <v>FDC-002  A.D.S.E.F</v>
      </c>
      <c r="O161" s="3" t="s">
        <v>348</v>
      </c>
      <c r="P161" s="3" t="s">
        <v>349</v>
      </c>
    </row>
  </sheetData>
  <sheetProtection algorithmName="SHA-512" hashValue="WWRpVSL0jVwWR/1JkoTvvAWfFtEmlfhBTZCU9HFd1ZUsnPODB0xHDAIUGsFMScn97rM11mjLVVRYGYER/yiI7g==" saltValue="wjfyuENwLNhgUVRpnUU42Q==" spinCount="100000" sheet="1" objects="1" scenarios="1"/>
  <mergeCells count="25">
    <mergeCell ref="A7:E7"/>
    <mergeCell ref="I33:J33"/>
    <mergeCell ref="F27:G27"/>
    <mergeCell ref="A10:B10"/>
    <mergeCell ref="C10:D10"/>
    <mergeCell ref="A9:B9"/>
    <mergeCell ref="C9:D9"/>
    <mergeCell ref="F9:G9"/>
    <mergeCell ref="H9:J9"/>
    <mergeCell ref="A12:C12"/>
    <mergeCell ref="B13:C13"/>
    <mergeCell ref="B14:C14"/>
    <mergeCell ref="B15:C15"/>
    <mergeCell ref="B16:C16"/>
    <mergeCell ref="F26:I26"/>
    <mergeCell ref="F37:J38"/>
    <mergeCell ref="I34:J34"/>
    <mergeCell ref="I36:J36"/>
    <mergeCell ref="I35:J35"/>
    <mergeCell ref="B17:C17"/>
    <mergeCell ref="B18:C18"/>
    <mergeCell ref="B19:C19"/>
    <mergeCell ref="B20:C20"/>
    <mergeCell ref="B23:C23"/>
    <mergeCell ref="A33:C33"/>
  </mergeCells>
  <dataValidations count="1">
    <dataValidation allowBlank="1" showInputMessage="1" showErrorMessage="1" promptTitle="Seleccione el Auspiciador" sqref="C9:D9" xr:uid="{00000000-0002-0000-0100-000000000000}"/>
  </dataValidations>
  <printOptions horizontalCentered="1" verticalCentered="1"/>
  <pageMargins left="0" right="0" top="0" bottom="0" header="0.5" footer="0.5"/>
  <pageSetup scale="92" orientation="landscape" horizontalDpi="1200" verticalDpi="12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534C3EEE440D49B14A2CB5585A6E32" ma:contentTypeVersion="13" ma:contentTypeDescription="Create a new document." ma:contentTypeScope="" ma:versionID="656a8ee6e8e73bbc940c953473fb1f08">
  <xsd:schema xmlns:xsd="http://www.w3.org/2001/XMLSchema" xmlns:xs="http://www.w3.org/2001/XMLSchema" xmlns:p="http://schemas.microsoft.com/office/2006/metadata/properties" xmlns:ns3="2d6fade9-7070-4e53-b50e-4bfcfa32c003" xmlns:ns4="99ff6348-54f6-4ae0-8319-5be53d649842" targetNamespace="http://schemas.microsoft.com/office/2006/metadata/properties" ma:root="true" ma:fieldsID="df7ea38a7af1c1e3bda79119273ba05b" ns3:_="" ns4:_="">
    <xsd:import namespace="2d6fade9-7070-4e53-b50e-4bfcfa32c003"/>
    <xsd:import namespace="99ff6348-54f6-4ae0-8319-5be53d6498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fade9-7070-4e53-b50e-4bfcfa32c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f6348-54f6-4ae0-8319-5be53d6498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1E84ED-DF50-4AE3-8F96-BA48F1C36F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1F6A02-C7D2-40B3-B89B-5354CEDC6D6D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99ff6348-54f6-4ae0-8319-5be53d649842"/>
    <ds:schemaRef ds:uri="http://schemas.microsoft.com/office/infopath/2007/PartnerControls"/>
    <ds:schemaRef ds:uri="http://purl.org/dc/terms/"/>
    <ds:schemaRef ds:uri="http://schemas.microsoft.com/office/2006/documentManagement/types"/>
    <ds:schemaRef ds:uri="2d6fade9-7070-4e53-b50e-4bfcfa32c003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840AEA1-2D56-4738-B732-B1349A797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6fade9-7070-4e53-b50e-4bfcfa32c003"/>
    <ds:schemaRef ds:uri="99ff6348-54f6-4ae0-8319-5be53d6498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Instrucciones Monitor Ratio</vt:lpstr>
      <vt:lpstr>Monitor Ratio</vt:lpstr>
      <vt:lpstr>'Instrucciones Monitor Ratio'!Print_Area</vt:lpstr>
      <vt:lpstr>'Monitor Ratio'!Print_Area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M. Santos Santi</dc:creator>
  <cp:keywords/>
  <dc:description/>
  <cp:lastModifiedBy>Ana M. Santos Santi</cp:lastModifiedBy>
  <cp:revision/>
  <cp:lastPrinted>2021-10-27T12:17:03Z</cp:lastPrinted>
  <dcterms:created xsi:type="dcterms:W3CDTF">2015-08-20T19:17:22Z</dcterms:created>
  <dcterms:modified xsi:type="dcterms:W3CDTF">2022-04-12T15:32:28Z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0x01010070534C3EEE440D49B14A2CB5585A6E32</vt:lpwstr>
  </property>
</Properties>
</file>